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RData\BYUI-Timeseries-Drafts\handouts\"/>
    </mc:Choice>
  </mc:AlternateContent>
  <xr:revisionPtr revIDLastSave="0" documentId="13_ncr:1_{353AC2B9-0D20-4BB4-9025-2274E767506D}" xr6:coauthVersionLast="47" xr6:coauthVersionMax="47" xr10:uidLastSave="{00000000-0000-0000-0000-000000000000}"/>
  <bookViews>
    <workbookView xWindow="-108" yWindow="-108" windowWidth="23256" windowHeight="12456" xr2:uid="{CB73943A-C465-40BE-817C-B9991112161C}"/>
  </bookViews>
  <sheets>
    <sheet name="Workbook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2" l="1"/>
  <c r="F34" i="2"/>
  <c r="G7" i="2"/>
  <c r="F7" i="2"/>
  <c r="E7" i="2" a="1"/>
  <c r="E7" i="2" s="1"/>
  <c r="D8" i="2" s="1"/>
  <c r="D7" i="2"/>
  <c r="E8" i="2" l="1"/>
  <c r="D9" i="2" s="1"/>
  <c r="F8" i="2"/>
  <c r="G8" i="2" s="1"/>
  <c r="E9" i="2" l="1"/>
  <c r="D10" i="2" s="1"/>
  <c r="F9" i="2"/>
  <c r="G9" i="2" s="1"/>
  <c r="E10" i="2" l="1"/>
  <c r="F10" i="2"/>
  <c r="G10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<sst xmlns="http://schemas.openxmlformats.org/spreadsheetml/2006/main" count="128" uniqueCount="68">
  <si>
    <t>t</t>
  </si>
  <si>
    <t>Quarter</t>
  </si>
  <si>
    <t>Table 1: Holt-Winters filter for the U.S. quarterly natural gas consumption (in Bcf)</t>
  </si>
  <si>
    <t>NA</t>
  </si>
  <si>
    <t>_____</t>
  </si>
  <si>
    <t>2016 Q1</t>
  </si>
  <si>
    <t>2016 Q2</t>
  </si>
  <si>
    <t>2016 Q3</t>
  </si>
  <si>
    <t>2016 Q4</t>
  </si>
  <si>
    <t>2017 Q1</t>
  </si>
  <si>
    <t>2017 Q2</t>
  </si>
  <si>
    <t>2017 Q3</t>
  </si>
  <si>
    <t>2017 Q4</t>
  </si>
  <si>
    <t>2018 Q1</t>
  </si>
  <si>
    <t>2018 Q2</t>
  </si>
  <si>
    <t>2018 Q3</t>
  </si>
  <si>
    <t>2018 Q4</t>
  </si>
  <si>
    <t>2019 Q1</t>
  </si>
  <si>
    <t>2019 Q2</t>
  </si>
  <si>
    <t>2019 Q3</t>
  </si>
  <si>
    <t>2019 Q4</t>
  </si>
  <si>
    <t>2020 Q1</t>
  </si>
  <si>
    <t>2020 Q2</t>
  </si>
  <si>
    <t>2020 Q3</t>
  </si>
  <si>
    <t>2020 Q4</t>
  </si>
  <si>
    <t>2021 Q1</t>
  </si>
  <si>
    <t>2021 Q2</t>
  </si>
  <si>
    <t>2021 Q3</t>
  </si>
  <si>
    <t>2021 Q4</t>
  </si>
  <si>
    <t>2022 Q1</t>
  </si>
  <si>
    <t>2022 Q2</t>
  </si>
  <si>
    <t>2022 Q3</t>
  </si>
  <si>
    <t>2022 Q4</t>
  </si>
  <si>
    <t>2023 Q1</t>
  </si>
  <si>
    <t>2023 Q2</t>
  </si>
  <si>
    <t>2023 Q3</t>
  </si>
  <si>
    <t>2023 Q4</t>
  </si>
  <si>
    <t>2024 Q1</t>
  </si>
  <si>
    <t>2024 Q2</t>
  </si>
  <si>
    <t>2024 Q3</t>
  </si>
  <si>
    <t>2024 Q4</t>
  </si>
  <si>
    <t>2025 Q1</t>
  </si>
  <si>
    <t>2025 Q2</t>
  </si>
  <si>
    <t>2025 Q3</t>
  </si>
  <si>
    <t>2025 Q4</t>
  </si>
  <si>
    <t>alpha</t>
  </si>
  <si>
    <t>beta</t>
  </si>
  <si>
    <t>gamma</t>
  </si>
  <si>
    <t>Prediction 
Periods</t>
  </si>
  <si>
    <t>Header/Offset</t>
  </si>
  <si>
    <t>df$a_t[1 + offset] &lt;- df$x_t[1 + offset]</t>
  </si>
  <si>
    <t>first row</t>
  </si>
  <si>
    <t>remainder</t>
  </si>
  <si>
    <t>df$a_t[t] = alpha * (df$x_t[t] - df$s_t[t-p]) + (1 - alpha) * (df$a_t[t-1] + df$b_t[t-1])</t>
  </si>
  <si>
    <t>df$b_t[1 + offset] &lt;- (1 / p) * mean(df$x_t[(p + 1 + offset):(2 * p + offset)] - df$x_t[(1 + offset):(p + offset)])</t>
  </si>
  <si>
    <t>df$s_t[1 + offset] &lt;- (1 - gamma) * df$s_t[1]</t>
  </si>
  <si>
    <t>df$b_t[t] = beta * (df$a_t[t] - df$a_t[t-1]) + (1 - beta) * df$b_t[t-1]</t>
  </si>
  <si>
    <t>df$s_t[t] = gamma * (df$x_t[t] - df$a_t[t]) + (1 - gamma) * df$s_t[t-p]</t>
  </si>
  <si>
    <t>x-first</t>
  </si>
  <si>
    <t>x-remainder</t>
  </si>
  <si>
    <t>df$xhat_t[1 + offset] &lt;- round( df$x_t[1 + offset] )</t>
  </si>
  <si>
    <t>df$xhat_t[t] = round( (df$a_t[t] + df$s_t[t]) )</t>
  </si>
  <si>
    <t>Predictions</t>
  </si>
  <si>
    <t xml:space="preserve">    df$s_t[t] = round( df$s_t[t - p] )</t>
  </si>
  <si>
    <t xml:space="preserve">    df$xhat_t[t] = round( df$a_t[offset] + df$k[t] * df$b_t[offset] + df$s_t[t - p] )</t>
  </si>
  <si>
    <t>offset &lt;- nrow(df) - predict_periods</t>
  </si>
  <si>
    <t xml:space="preserve">offset </t>
  </si>
  <si>
    <t>k = ifelse(row_number() &gt;= nrow(df) - predict_periods, row_number() - (nrow(df) - predict_periods), NA))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</si>
</sst>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9.6"/>
      <color rgb="FF000000"/>
      <name val="Source Sans Pro"/>
      <family val="2"/>
    </font>
    <font>
      <sz val="16"/>
      <color rgb="FF000000"/>
      <name val="Source Sans Pro"/>
      <family val="2"/>
    </font>
    <font>
      <b/>
      <i/>
      <sz val="11"/>
      <color theme="1"/>
      <name val="Aptos Narrow"/>
      <family val="2"/>
      <scheme val="minor"/>
    </font>
    <font>
      <sz val="9.6"/>
      <color rgb="FFFF0000"/>
      <name val="Source Sans Pro"/>
      <family val="2"/>
    </font>
    <font>
      <sz val="9.6"/>
      <color theme="3" tint="0.499984740745262"/>
      <name val="Source Sans Pr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theme="1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thin">
        <color indexed="64"/>
      </right>
      <top style="medium">
        <color theme="1"/>
      </top>
      <bottom/>
      <diagonal/>
    </border>
    <border>
      <left style="thin">
        <color indexed="64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theme="1"/>
      </right>
      <top/>
      <bottom/>
      <diagonal/>
    </border>
    <border>
      <left style="medium">
        <color theme="1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 style="medium">
        <color theme="1"/>
      </bottom>
      <diagonal/>
    </border>
    <border>
      <left style="thin">
        <color indexed="64"/>
      </left>
      <right style="medium">
        <color theme="1"/>
      </right>
      <top/>
      <bottom style="medium">
        <color theme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right" vertical="center"/>
    </xf>
    <xf numFmtId="0" fontId="0" fillId="0" borderId="5" xfId="0" applyBorder="1"/>
    <xf numFmtId="0" fontId="0" fillId="0" borderId="6" xfId="0" applyBorder="1"/>
    <xf numFmtId="14" fontId="2" fillId="2" borderId="7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4" fontId="2" fillId="2" borderId="10" xfId="0" applyNumberFormat="1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228600</xdr:colOff>
      <xdr:row>14</xdr:row>
      <xdr:rowOff>0</xdr:rowOff>
    </xdr:from>
    <xdr:ext cx="65" cy="17222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D23C2FDA-35E7-4C93-A879-AFFB6158C042}"/>
            </a:ext>
          </a:extLst>
        </xdr:cNvPr>
        <xdr:cNvSpPr txBox="1"/>
      </xdr:nvSpPr>
      <xdr:spPr>
        <a:xfrm>
          <a:off x="228600" y="2709291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348774</xdr:colOff>
      <xdr:row>1</xdr:row>
      <xdr:rowOff>53213</xdr:rowOff>
    </xdr:from>
    <xdr:ext cx="19607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20F595BB-ABA8-4CAB-AF91-FD7F7B27DAF4}"/>
                </a:ext>
              </a:extLst>
            </xdr:cNvPr>
            <xdr:cNvSpPr txBox="1"/>
          </xdr:nvSpPr>
          <xdr:spPr>
            <a:xfrm>
              <a:off x="1987074" y="6704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1" name="TextBox 10">
              <a:extLst>
                <a:ext uri="{FF2B5EF4-FFF2-40B4-BE49-F238E27FC236}">
                  <a16:creationId xmlns:a16="http://schemas.microsoft.com/office/drawing/2014/main" id="{20F595BB-ABA8-4CAB-AF91-FD7F7B27DAF4}"/>
                </a:ext>
              </a:extLst>
            </xdr:cNvPr>
            <xdr:cNvSpPr txBox="1"/>
          </xdr:nvSpPr>
          <xdr:spPr>
            <a:xfrm>
              <a:off x="1987074" y="67043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𝑥_𝑡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0</xdr:col>
      <xdr:colOff>228600</xdr:colOff>
      <xdr:row>14</xdr:row>
      <xdr:rowOff>0</xdr:rowOff>
    </xdr:from>
    <xdr:ext cx="65" cy="172227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7F90BC55-84F8-478B-872D-2D5850C4096E}"/>
            </a:ext>
          </a:extLst>
        </xdr:cNvPr>
        <xdr:cNvSpPr txBox="1"/>
      </xdr:nvSpPr>
      <xdr:spPr>
        <a:xfrm>
          <a:off x="228600" y="203263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4</xdr:col>
      <xdr:colOff>0</xdr:colOff>
      <xdr:row>14</xdr:row>
      <xdr:rowOff>0</xdr:rowOff>
    </xdr:from>
    <xdr:ext cx="65" cy="172227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8892574A-7E4B-4608-97D5-6D7620B37EA2}"/>
            </a:ext>
          </a:extLst>
        </xdr:cNvPr>
        <xdr:cNvSpPr txBox="1"/>
      </xdr:nvSpPr>
      <xdr:spPr>
        <a:xfrm>
          <a:off x="5394960" y="738378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3</xdr:col>
      <xdr:colOff>295434</xdr:colOff>
      <xdr:row>1</xdr:row>
      <xdr:rowOff>45593</xdr:rowOff>
    </xdr:from>
    <xdr:ext cx="202298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613BA311-691E-4B5F-8542-E5D7DCA39377}"/>
                </a:ext>
              </a:extLst>
            </xdr:cNvPr>
            <xdr:cNvSpPr txBox="1"/>
          </xdr:nvSpPr>
          <xdr:spPr>
            <a:xfrm>
              <a:off x="2771934" y="662813"/>
              <a:ext cx="202298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𝑎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0" name="TextBox 9">
              <a:extLst>
                <a:ext uri="{FF2B5EF4-FFF2-40B4-BE49-F238E27FC236}">
                  <a16:creationId xmlns:a16="http://schemas.microsoft.com/office/drawing/2014/main" id="{613BA311-691E-4B5F-8542-E5D7DCA39377}"/>
                </a:ext>
              </a:extLst>
            </xdr:cNvPr>
            <xdr:cNvSpPr txBox="1"/>
          </xdr:nvSpPr>
          <xdr:spPr>
            <a:xfrm>
              <a:off x="2771934" y="662813"/>
              <a:ext cx="202298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𝑎_𝑡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4</xdr:col>
      <xdr:colOff>325914</xdr:colOff>
      <xdr:row>1</xdr:row>
      <xdr:rowOff>45593</xdr:rowOff>
    </xdr:from>
    <xdr:ext cx="193322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A2BD28C7-7DF6-4BE3-AE62-E485A2A753AE}"/>
                </a:ext>
              </a:extLst>
            </xdr:cNvPr>
            <xdr:cNvSpPr txBox="1"/>
          </xdr:nvSpPr>
          <xdr:spPr>
            <a:xfrm>
              <a:off x="3572034" y="662813"/>
              <a:ext cx="193322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𝑏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17" name="TextBox 16">
              <a:extLst>
                <a:ext uri="{FF2B5EF4-FFF2-40B4-BE49-F238E27FC236}">
                  <a16:creationId xmlns:a16="http://schemas.microsoft.com/office/drawing/2014/main" id="{A2BD28C7-7DF6-4BE3-AE62-E485A2A753AE}"/>
                </a:ext>
              </a:extLst>
            </xdr:cNvPr>
            <xdr:cNvSpPr txBox="1"/>
          </xdr:nvSpPr>
          <xdr:spPr>
            <a:xfrm>
              <a:off x="3572034" y="662813"/>
              <a:ext cx="193322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𝑏_𝑡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1</xdr:col>
      <xdr:colOff>685800</xdr:colOff>
      <xdr:row>14</xdr:row>
      <xdr:rowOff>0</xdr:rowOff>
    </xdr:from>
    <xdr:ext cx="65" cy="187872"/>
    <xdr:sp macro="" textlink="">
      <xdr:nvSpPr>
        <xdr:cNvPr id="44" name="TextBox 43">
          <a:extLst>
            <a:ext uri="{FF2B5EF4-FFF2-40B4-BE49-F238E27FC236}">
              <a16:creationId xmlns:a16="http://schemas.microsoft.com/office/drawing/2014/main" id="{B3D7435A-0FBD-44A8-83AD-2AF45588F6F5}"/>
            </a:ext>
          </a:extLst>
        </xdr:cNvPr>
        <xdr:cNvSpPr txBox="1"/>
      </xdr:nvSpPr>
      <xdr:spPr>
        <a:xfrm>
          <a:off x="1501140" y="6842760"/>
          <a:ext cx="65" cy="1878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US" sz="1200"/>
        </a:p>
      </xdr:txBody>
    </xdr:sp>
    <xdr:clientData/>
  </xdr:oneCellAnchor>
  <xdr:oneCellAnchor>
    <xdr:from>
      <xdr:col>5</xdr:col>
      <xdr:colOff>219234</xdr:colOff>
      <xdr:row>1</xdr:row>
      <xdr:rowOff>45593</xdr:rowOff>
    </xdr:from>
    <xdr:ext cx="18081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30DE925-B215-4675-B44A-347ABA481F04}"/>
                </a:ext>
              </a:extLst>
            </xdr:cNvPr>
            <xdr:cNvSpPr txBox="1"/>
          </xdr:nvSpPr>
          <xdr:spPr>
            <a:xfrm>
              <a:off x="4280694" y="662813"/>
              <a:ext cx="18081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𝑠</m:t>
                        </m:r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730DE925-B215-4675-B44A-347ABA481F04}"/>
                </a:ext>
              </a:extLst>
            </xdr:cNvPr>
            <xdr:cNvSpPr txBox="1"/>
          </xdr:nvSpPr>
          <xdr:spPr>
            <a:xfrm>
              <a:off x="4280694" y="662813"/>
              <a:ext cx="18081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𝑠_𝑡</a:t>
              </a:r>
              <a:endParaRPr lang="en-US" sz="1400"/>
            </a:p>
          </xdr:txBody>
        </xdr:sp>
      </mc:Fallback>
    </mc:AlternateContent>
    <xdr:clientData/>
  </xdr:oneCellAnchor>
  <xdr:oneCellAnchor>
    <xdr:from>
      <xdr:col>6</xdr:col>
      <xdr:colOff>242094</xdr:colOff>
      <xdr:row>1</xdr:row>
      <xdr:rowOff>68453</xdr:rowOff>
    </xdr:from>
    <xdr:ext cx="196079" cy="2212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2D54995-2046-4660-865E-D73BF15F642A}"/>
                </a:ext>
              </a:extLst>
            </xdr:cNvPr>
            <xdr:cNvSpPr txBox="1"/>
          </xdr:nvSpPr>
          <xdr:spPr>
            <a:xfrm>
              <a:off x="4913154" y="68567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n-US" sz="14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acc>
                          <m:accPr>
                            <m:chr m:val="̂"/>
                            <m:ctrlPr>
                              <a:rPr lang="en-US" sz="1400" b="0" i="1">
                                <a:latin typeface="Cambria Math" panose="02040503050406030204" pitchFamily="18" charset="0"/>
                              </a:rPr>
                            </m:ctrlPr>
                          </m:accPr>
                          <m:e>
                            <m:r>
                              <a:rPr lang="en-US" sz="1400" b="0" i="1">
                                <a:latin typeface="Cambria Math" panose="02040503050406030204" pitchFamily="18" charset="0"/>
                              </a:rPr>
                              <m:t>𝑥</m:t>
                            </m:r>
                          </m:e>
                        </m:acc>
                      </m:e>
                      <m:sub>
                        <m:r>
                          <a:rPr lang="en-US" sz="1400" b="0" i="1">
                            <a:latin typeface="Cambria Math" panose="02040503050406030204" pitchFamily="18" charset="0"/>
                          </a:rPr>
                          <m:t>𝑡</m:t>
                        </m:r>
                      </m:sub>
                    </m:sSub>
                  </m:oMath>
                </m:oMathPara>
              </a14:m>
              <a:endParaRPr lang="en-US" sz="1400"/>
            </a:p>
          </xdr:txBody>
        </xdr:sp>
      </mc:Choice>
      <mc:Fallback xmlns="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C2D54995-2046-4660-865E-D73BF15F642A}"/>
                </a:ext>
              </a:extLst>
            </xdr:cNvPr>
            <xdr:cNvSpPr txBox="1"/>
          </xdr:nvSpPr>
          <xdr:spPr>
            <a:xfrm>
              <a:off x="4913154" y="685673"/>
              <a:ext cx="196079" cy="2212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n-US" sz="1400" b="0" i="0">
                  <a:latin typeface="Cambria Math" panose="02040503050406030204" pitchFamily="18" charset="0"/>
                </a:rPr>
                <a:t>𝑥 ̂_𝑡</a:t>
              </a:r>
              <a:endParaRPr lang="en-US" sz="1400"/>
            </a:p>
          </xdr:txBody>
        </xdr:sp>
      </mc:Fallback>
    </mc:AlternateContent>
    <xdr:clientData/>
  </xdr:oneCellAnchor>
  <xdr:twoCellAnchor editAs="oneCell">
    <xdr:from>
      <xdr:col>17</xdr:col>
      <xdr:colOff>201168</xdr:colOff>
      <xdr:row>1</xdr:row>
      <xdr:rowOff>129540</xdr:rowOff>
    </xdr:from>
    <xdr:to>
      <xdr:col>25</xdr:col>
      <xdr:colOff>220980</xdr:colOff>
      <xdr:row>18</xdr:row>
      <xdr:rowOff>175260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0313648-DE9D-A235-8CF6-ECC898B82D9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67388" y="746760"/>
          <a:ext cx="4896612" cy="34975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FF2E6-1E13-48EF-9BE3-D6C90C46BEC8}">
  <dimension ref="A1:J42"/>
  <sheetViews>
    <sheetView tabSelected="1" topLeftCell="A13" workbookViewId="0">
      <selection activeCell="I21" sqref="I21"/>
    </sheetView>
  </sheetViews>
  <sheetFormatPr defaultRowHeight="14.4" x14ac:dyDescent="0.3"/>
  <cols>
    <col min="1" max="1" width="11.88671875" customWidth="1"/>
    <col min="2" max="2" width="12" customWidth="1"/>
    <col min="3" max="3" width="12.21875" bestFit="1" customWidth="1"/>
    <col min="4" max="4" width="11.33203125" bestFit="1" customWidth="1"/>
    <col min="5" max="5" width="11.88671875" customWidth="1"/>
    <col min="6" max="6" width="9.21875" bestFit="1" customWidth="1"/>
    <col min="7" max="7" width="10.109375" bestFit="1" customWidth="1"/>
    <col min="9" max="9" width="12.33203125" customWidth="1"/>
    <col min="10" max="10" width="9.6640625" customWidth="1"/>
  </cols>
  <sheetData>
    <row r="1" spans="1:10" ht="48.6" customHeight="1" thickBot="1" x14ac:dyDescent="0.35">
      <c r="A1" s="16" t="s">
        <v>2</v>
      </c>
      <c r="B1" s="17"/>
      <c r="C1" s="17"/>
      <c r="D1" s="17"/>
      <c r="E1" s="17"/>
      <c r="F1" s="17"/>
      <c r="G1" s="18"/>
    </row>
    <row r="2" spans="1:10" ht="30.6" customHeight="1" thickBot="1" x14ac:dyDescent="0.35">
      <c r="A2" s="1" t="s">
        <v>1</v>
      </c>
      <c r="B2" s="2" t="s">
        <v>0</v>
      </c>
      <c r="C2" s="3"/>
      <c r="D2" s="3"/>
      <c r="E2" s="4"/>
      <c r="F2" s="5"/>
      <c r="G2" s="6"/>
      <c r="I2" s="19" t="s">
        <v>48</v>
      </c>
      <c r="J2">
        <v>9</v>
      </c>
    </row>
    <row r="3" spans="1:10" x14ac:dyDescent="0.3">
      <c r="A3" s="7" t="s">
        <v>5</v>
      </c>
      <c r="B3" s="8">
        <v>-3</v>
      </c>
      <c r="C3" s="8" t="s">
        <v>3</v>
      </c>
      <c r="D3" s="8" t="s">
        <v>3</v>
      </c>
      <c r="E3" s="8" t="s">
        <v>3</v>
      </c>
      <c r="F3" s="8">
        <v>1000</v>
      </c>
      <c r="G3" s="9" t="s">
        <v>3</v>
      </c>
      <c r="I3" t="s">
        <v>45</v>
      </c>
      <c r="J3">
        <v>0.2</v>
      </c>
    </row>
    <row r="4" spans="1:10" x14ac:dyDescent="0.3">
      <c r="A4" s="10" t="s">
        <v>6</v>
      </c>
      <c r="B4" s="11">
        <v>-2</v>
      </c>
      <c r="C4" s="11" t="s">
        <v>3</v>
      </c>
      <c r="D4" s="11" t="s">
        <v>3</v>
      </c>
      <c r="E4" s="11" t="s">
        <v>3</v>
      </c>
      <c r="F4" s="11">
        <v>-1000</v>
      </c>
      <c r="G4" s="12" t="s">
        <v>3</v>
      </c>
      <c r="I4" t="s">
        <v>46</v>
      </c>
      <c r="J4">
        <v>0.2</v>
      </c>
    </row>
    <row r="5" spans="1:10" x14ac:dyDescent="0.3">
      <c r="A5" s="10" t="s">
        <v>7</v>
      </c>
      <c r="B5" s="11">
        <v>-1</v>
      </c>
      <c r="C5" s="11" t="s">
        <v>3</v>
      </c>
      <c r="D5" s="11" t="s">
        <v>3</v>
      </c>
      <c r="E5" s="11" t="s">
        <v>3</v>
      </c>
      <c r="F5" s="11">
        <v>-1000</v>
      </c>
      <c r="G5" s="12" t="s">
        <v>3</v>
      </c>
      <c r="I5" t="s">
        <v>47</v>
      </c>
      <c r="J5">
        <v>0.2</v>
      </c>
    </row>
    <row r="6" spans="1:10" ht="25.2" x14ac:dyDescent="0.3">
      <c r="A6" s="10" t="s">
        <v>8</v>
      </c>
      <c r="B6" s="11">
        <v>0</v>
      </c>
      <c r="C6" s="11" t="s">
        <v>3</v>
      </c>
      <c r="D6" s="11" t="s">
        <v>3</v>
      </c>
      <c r="E6" s="11" t="s">
        <v>3</v>
      </c>
      <c r="F6" s="11">
        <v>1000</v>
      </c>
      <c r="G6" s="12" t="s">
        <v>3</v>
      </c>
      <c r="I6" s="20" t="s">
        <v>49</v>
      </c>
      <c r="J6">
        <v>4</v>
      </c>
    </row>
    <row r="7" spans="1:10" x14ac:dyDescent="0.3">
      <c r="A7" s="10" t="s">
        <v>9</v>
      </c>
      <c r="B7" s="11">
        <v>1</v>
      </c>
      <c r="C7" s="11">
        <v>1990</v>
      </c>
      <c r="D7" s="22">
        <f>C7</f>
        <v>1990</v>
      </c>
      <c r="E7" s="22" cm="1">
        <f t="array" ref="E7">(1/J6)*AVERAGE(C11:C14 - C7:C10)</f>
        <v>36.5</v>
      </c>
      <c r="F7" s="22">
        <f>(1-J5)*F3</f>
        <v>800</v>
      </c>
      <c r="G7" s="23">
        <f>C7</f>
        <v>1990</v>
      </c>
    </row>
    <row r="8" spans="1:10" x14ac:dyDescent="0.3">
      <c r="A8" s="10" t="s">
        <v>10</v>
      </c>
      <c r="B8" s="11">
        <v>2</v>
      </c>
      <c r="C8" s="11">
        <v>603</v>
      </c>
      <c r="D8" s="24">
        <f>J$3*(C8-F4)+(1-J$3)*(D7+E7)</f>
        <v>1941.8000000000002</v>
      </c>
      <c r="E8" s="24">
        <f>J$4*(D8-D7)+(1-J$4)*E7</f>
        <v>19.560000000000038</v>
      </c>
      <c r="F8" s="24">
        <f>J$5*(C8-D8)+(1-J$5)*F4</f>
        <v>-1067.76</v>
      </c>
      <c r="G8" s="25">
        <f>D8+F8</f>
        <v>874.04000000000019</v>
      </c>
    </row>
    <row r="9" spans="1:10" x14ac:dyDescent="0.3">
      <c r="A9" s="10" t="s">
        <v>11</v>
      </c>
      <c r="B9" s="11">
        <v>3</v>
      </c>
      <c r="C9" s="11">
        <v>326</v>
      </c>
      <c r="D9" s="24">
        <f t="shared" ref="D9:D10" si="0">J$3*(C9-F5)+(1-J$3)*(D8+E8)</f>
        <v>1834.2880000000002</v>
      </c>
      <c r="E9" s="24">
        <f t="shared" ref="E9:E10" si="1">J$4*(D9-D8)+(1-J$4)*E8</f>
        <v>-5.8543999999999592</v>
      </c>
      <c r="F9" s="24">
        <f t="shared" ref="F9:F10" si="2">J$5*(C9-D9)+(1-J$5)*F5</f>
        <v>-1101.6576</v>
      </c>
      <c r="G9" s="25">
        <f t="shared" ref="G9:G10" si="3">D9+F9</f>
        <v>732.63040000000024</v>
      </c>
      <c r="H9" s="21" t="s">
        <v>51</v>
      </c>
      <c r="I9" t="s">
        <v>50</v>
      </c>
    </row>
    <row r="10" spans="1:10" x14ac:dyDescent="0.3">
      <c r="A10" s="10" t="s">
        <v>12</v>
      </c>
      <c r="B10" s="11">
        <v>4</v>
      </c>
      <c r="C10" s="11">
        <v>1495</v>
      </c>
      <c r="D10" s="24">
        <f t="shared" si="0"/>
        <v>1561.7468800000004</v>
      </c>
      <c r="E10" s="24">
        <f t="shared" si="1"/>
        <v>-59.191743999999943</v>
      </c>
      <c r="F10" s="24">
        <f t="shared" si="2"/>
        <v>786.65062399999988</v>
      </c>
      <c r="G10" s="25">
        <f t="shared" si="3"/>
        <v>2348.3975040000005</v>
      </c>
      <c r="I10" t="s">
        <v>54</v>
      </c>
    </row>
    <row r="11" spans="1:10" x14ac:dyDescent="0.3">
      <c r="A11" s="10" t="s">
        <v>13</v>
      </c>
      <c r="B11" s="11">
        <v>5</v>
      </c>
      <c r="C11" s="11">
        <v>2331</v>
      </c>
      <c r="D11" s="11">
        <v>1508</v>
      </c>
      <c r="E11" s="11">
        <v>-58</v>
      </c>
      <c r="F11" s="11">
        <v>805</v>
      </c>
      <c r="G11" s="12">
        <v>2313</v>
      </c>
      <c r="I11" t="s">
        <v>55</v>
      </c>
    </row>
    <row r="12" spans="1:10" x14ac:dyDescent="0.3">
      <c r="A12" s="10" t="s">
        <v>14</v>
      </c>
      <c r="B12" s="11">
        <v>6</v>
      </c>
      <c r="C12" s="11">
        <v>729</v>
      </c>
      <c r="D12" s="11">
        <v>1519</v>
      </c>
      <c r="E12" s="11">
        <v>-44</v>
      </c>
      <c r="F12" s="11">
        <v>-1012</v>
      </c>
      <c r="G12" s="12">
        <v>507</v>
      </c>
      <c r="H12" t="s">
        <v>52</v>
      </c>
      <c r="I12" t="s">
        <v>53</v>
      </c>
    </row>
    <row r="13" spans="1:10" x14ac:dyDescent="0.3">
      <c r="A13" s="10" t="s">
        <v>15</v>
      </c>
      <c r="B13" s="11">
        <v>7</v>
      </c>
      <c r="C13" s="11">
        <v>318</v>
      </c>
      <c r="D13" s="11">
        <v>1464</v>
      </c>
      <c r="E13" s="11">
        <v>-46</v>
      </c>
      <c r="F13" s="11">
        <v>-1110</v>
      </c>
      <c r="G13" s="12">
        <v>354</v>
      </c>
      <c r="I13" t="s">
        <v>56</v>
      </c>
    </row>
    <row r="14" spans="1:10" x14ac:dyDescent="0.3">
      <c r="A14" s="10" t="s">
        <v>16</v>
      </c>
      <c r="B14" s="11">
        <v>8</v>
      </c>
      <c r="C14" s="11">
        <v>1620</v>
      </c>
      <c r="D14" s="11">
        <v>1301</v>
      </c>
      <c r="E14" s="11">
        <v>-69</v>
      </c>
      <c r="F14" s="11">
        <v>693</v>
      </c>
      <c r="G14" s="12">
        <v>1994</v>
      </c>
      <c r="I14" t="s">
        <v>57</v>
      </c>
    </row>
    <row r="15" spans="1:10" x14ac:dyDescent="0.3">
      <c r="A15" s="10" t="s">
        <v>17</v>
      </c>
      <c r="B15" s="11">
        <v>9</v>
      </c>
      <c r="C15" s="11">
        <v>2451</v>
      </c>
      <c r="D15" s="11">
        <v>1315</v>
      </c>
      <c r="E15" s="11">
        <v>-52</v>
      </c>
      <c r="F15" s="11">
        <v>871</v>
      </c>
      <c r="G15" s="12">
        <v>2186</v>
      </c>
    </row>
    <row r="16" spans="1:10" x14ac:dyDescent="0.3">
      <c r="A16" s="10" t="s">
        <v>18</v>
      </c>
      <c r="B16" s="11">
        <v>10</v>
      </c>
      <c r="C16" s="11">
        <v>670</v>
      </c>
      <c r="D16" s="11">
        <v>1347</v>
      </c>
      <c r="E16" s="11">
        <v>-35</v>
      </c>
      <c r="F16" s="11">
        <v>-945</v>
      </c>
      <c r="G16" s="12">
        <v>402</v>
      </c>
      <c r="H16" t="s">
        <v>58</v>
      </c>
      <c r="I16" t="s">
        <v>60</v>
      </c>
    </row>
    <row r="17" spans="1:9" x14ac:dyDescent="0.3">
      <c r="A17" s="10" t="s">
        <v>19</v>
      </c>
      <c r="B17" s="11">
        <v>11</v>
      </c>
      <c r="C17" s="11">
        <v>323</v>
      </c>
      <c r="D17" s="11">
        <v>1336</v>
      </c>
      <c r="E17" s="11">
        <v>-30</v>
      </c>
      <c r="F17" s="11">
        <v>-1091</v>
      </c>
      <c r="G17" s="12">
        <v>245</v>
      </c>
      <c r="H17" t="s">
        <v>59</v>
      </c>
      <c r="I17" t="s">
        <v>61</v>
      </c>
    </row>
    <row r="18" spans="1:9" x14ac:dyDescent="0.3">
      <c r="A18" s="10" t="s">
        <v>20</v>
      </c>
      <c r="B18" s="11">
        <v>12</v>
      </c>
      <c r="C18" s="11">
        <v>1573</v>
      </c>
      <c r="D18" s="11">
        <v>1221</v>
      </c>
      <c r="E18" s="11">
        <v>-47</v>
      </c>
      <c r="F18" s="11">
        <v>625</v>
      </c>
      <c r="G18" s="12">
        <v>1846</v>
      </c>
    </row>
    <row r="19" spans="1:9" x14ac:dyDescent="0.3">
      <c r="A19" s="10" t="s">
        <v>21</v>
      </c>
      <c r="B19" s="11">
        <v>13</v>
      </c>
      <c r="C19" s="11">
        <v>2089</v>
      </c>
      <c r="D19" s="11">
        <v>1183</v>
      </c>
      <c r="E19" s="11">
        <v>-45</v>
      </c>
      <c r="F19" s="11">
        <v>878</v>
      </c>
      <c r="G19" s="12">
        <v>2061</v>
      </c>
      <c r="H19" t="s">
        <v>62</v>
      </c>
    </row>
    <row r="20" spans="1:9" x14ac:dyDescent="0.3">
      <c r="A20" s="10" t="s">
        <v>22</v>
      </c>
      <c r="B20" s="11">
        <v>14</v>
      </c>
      <c r="C20" s="11">
        <v>751</v>
      </c>
      <c r="D20" s="11">
        <v>1250</v>
      </c>
      <c r="E20" s="11">
        <v>-23</v>
      </c>
      <c r="F20" s="11">
        <v>-856</v>
      </c>
      <c r="G20" s="12">
        <v>394</v>
      </c>
      <c r="I20" t="s">
        <v>65</v>
      </c>
    </row>
    <row r="21" spans="1:9" x14ac:dyDescent="0.3">
      <c r="A21" s="10" t="s">
        <v>23</v>
      </c>
      <c r="B21" s="11">
        <v>15</v>
      </c>
      <c r="C21" s="11">
        <v>354</v>
      </c>
      <c r="D21" s="11">
        <v>1271</v>
      </c>
      <c r="E21" s="11">
        <v>-14</v>
      </c>
      <c r="F21" s="11">
        <v>-1056</v>
      </c>
      <c r="G21" s="12">
        <v>215</v>
      </c>
      <c r="H21" t="s">
        <v>66</v>
      </c>
      <c r="I21">
        <f>36-9</f>
        <v>27</v>
      </c>
    </row>
    <row r="22" spans="1:9" x14ac:dyDescent="0.3">
      <c r="A22" s="10" t="s">
        <v>24</v>
      </c>
      <c r="B22" s="11">
        <v>16</v>
      </c>
      <c r="C22" s="11">
        <v>1481</v>
      </c>
      <c r="D22" s="11">
        <v>1177</v>
      </c>
      <c r="E22" s="11">
        <v>-30</v>
      </c>
      <c r="F22" s="11">
        <v>561</v>
      </c>
      <c r="G22" s="12">
        <v>1738</v>
      </c>
      <c r="I22" t="s">
        <v>67</v>
      </c>
    </row>
    <row r="23" spans="1:9" x14ac:dyDescent="0.3">
      <c r="A23" s="10" t="s">
        <v>25</v>
      </c>
      <c r="B23" s="11">
        <v>17</v>
      </c>
      <c r="C23" s="11">
        <v>2345</v>
      </c>
      <c r="D23" s="11">
        <v>1211</v>
      </c>
      <c r="E23" s="11">
        <v>-17</v>
      </c>
      <c r="F23" s="11">
        <v>929</v>
      </c>
      <c r="G23" s="12">
        <v>2140</v>
      </c>
      <c r="I23" t="s">
        <v>63</v>
      </c>
    </row>
    <row r="24" spans="1:9" x14ac:dyDescent="0.3">
      <c r="A24" s="10" t="s">
        <v>26</v>
      </c>
      <c r="B24" s="11">
        <v>18</v>
      </c>
      <c r="C24" s="11">
        <v>690</v>
      </c>
      <c r="D24" s="11">
        <v>1264</v>
      </c>
      <c r="E24" s="11">
        <v>-3</v>
      </c>
      <c r="F24" s="11">
        <v>-800</v>
      </c>
      <c r="G24" s="12">
        <v>464</v>
      </c>
      <c r="I24" t="s">
        <v>64</v>
      </c>
    </row>
    <row r="25" spans="1:9" x14ac:dyDescent="0.3">
      <c r="A25" s="10" t="s">
        <v>27</v>
      </c>
      <c r="B25" s="11">
        <v>19</v>
      </c>
      <c r="C25" s="11">
        <v>338</v>
      </c>
      <c r="D25" s="11">
        <v>1288</v>
      </c>
      <c r="E25" s="11">
        <v>2</v>
      </c>
      <c r="F25" s="11">
        <v>-1035</v>
      </c>
      <c r="G25" s="12">
        <v>253</v>
      </c>
    </row>
    <row r="26" spans="1:9" x14ac:dyDescent="0.3">
      <c r="A26" s="10" t="s">
        <v>28</v>
      </c>
      <c r="B26" s="11">
        <v>20</v>
      </c>
      <c r="C26" s="11">
        <v>1344</v>
      </c>
      <c r="D26" s="11">
        <v>1189</v>
      </c>
      <c r="E26" s="11">
        <v>-18</v>
      </c>
      <c r="F26" s="11">
        <v>480</v>
      </c>
      <c r="G26" s="12">
        <v>1669</v>
      </c>
    </row>
    <row r="27" spans="1:9" x14ac:dyDescent="0.3">
      <c r="A27" s="10" t="s">
        <v>29</v>
      </c>
      <c r="B27" s="11">
        <v>21</v>
      </c>
      <c r="C27" s="11">
        <v>2337</v>
      </c>
      <c r="D27" s="11">
        <v>1218</v>
      </c>
      <c r="E27" s="11">
        <v>-9</v>
      </c>
      <c r="F27" s="11">
        <v>967</v>
      </c>
      <c r="G27" s="12">
        <v>2185</v>
      </c>
    </row>
    <row r="28" spans="1:9" x14ac:dyDescent="0.3">
      <c r="A28" s="10" t="s">
        <v>30</v>
      </c>
      <c r="B28" s="11">
        <v>22</v>
      </c>
      <c r="C28" s="11">
        <v>710</v>
      </c>
      <c r="D28" s="11">
        <v>1269</v>
      </c>
      <c r="E28" s="11">
        <v>3</v>
      </c>
      <c r="F28" s="11">
        <v>-752</v>
      </c>
      <c r="G28" s="12">
        <v>517</v>
      </c>
    </row>
    <row r="29" spans="1:9" x14ac:dyDescent="0.3">
      <c r="A29" s="10" t="s">
        <v>31</v>
      </c>
      <c r="B29" s="11">
        <v>23</v>
      </c>
      <c r="C29" s="11">
        <v>327</v>
      </c>
      <c r="D29" s="11">
        <v>1290</v>
      </c>
      <c r="E29" s="11">
        <v>7</v>
      </c>
      <c r="F29" s="11">
        <v>-1021</v>
      </c>
      <c r="G29" s="12">
        <v>269</v>
      </c>
    </row>
    <row r="30" spans="1:9" x14ac:dyDescent="0.3">
      <c r="A30" s="10" t="s">
        <v>32</v>
      </c>
      <c r="B30" s="11">
        <v>24</v>
      </c>
      <c r="C30" s="11">
        <v>1590</v>
      </c>
      <c r="D30" s="11">
        <v>1260</v>
      </c>
      <c r="E30" s="11">
        <v>0</v>
      </c>
      <c r="F30" s="11">
        <v>450</v>
      </c>
      <c r="G30" s="12">
        <v>1710</v>
      </c>
    </row>
    <row r="31" spans="1:9" x14ac:dyDescent="0.3">
      <c r="A31" s="10" t="s">
        <v>33</v>
      </c>
      <c r="B31" s="11">
        <v>25</v>
      </c>
      <c r="C31" s="11">
        <v>2115</v>
      </c>
      <c r="D31" s="11">
        <v>1238</v>
      </c>
      <c r="E31" s="11">
        <v>-4</v>
      </c>
      <c r="F31" s="11">
        <v>949</v>
      </c>
      <c r="G31" s="12">
        <v>2187</v>
      </c>
    </row>
    <row r="32" spans="1:9" x14ac:dyDescent="0.3">
      <c r="A32" s="10" t="s">
        <v>34</v>
      </c>
      <c r="B32" s="11">
        <v>26</v>
      </c>
      <c r="C32" s="11">
        <v>663</v>
      </c>
      <c r="D32" s="11">
        <v>1270</v>
      </c>
      <c r="E32" s="11">
        <v>3</v>
      </c>
      <c r="F32" s="11">
        <v>-723</v>
      </c>
      <c r="G32" s="12" t="s">
        <v>4</v>
      </c>
    </row>
    <row r="33" spans="1:7" x14ac:dyDescent="0.3">
      <c r="A33" s="10" t="s">
        <v>35</v>
      </c>
      <c r="B33" s="11">
        <v>27</v>
      </c>
      <c r="C33" s="11">
        <v>329</v>
      </c>
      <c r="D33" s="11">
        <v>1288</v>
      </c>
      <c r="E33" s="11">
        <v>6</v>
      </c>
      <c r="F33" s="11">
        <v>-1021</v>
      </c>
      <c r="G33" s="12" t="s">
        <v>4</v>
      </c>
    </row>
    <row r="34" spans="1:7" x14ac:dyDescent="0.3">
      <c r="A34" s="10" t="s">
        <v>36</v>
      </c>
      <c r="B34" s="11">
        <v>28</v>
      </c>
      <c r="C34" s="11" t="s">
        <v>3</v>
      </c>
      <c r="D34" s="11" t="s">
        <v>3</v>
      </c>
      <c r="E34" s="11" t="s">
        <v>3</v>
      </c>
      <c r="F34" s="11">
        <f>F30</f>
        <v>450</v>
      </c>
      <c r="G34" s="12" t="s">
        <v>4</v>
      </c>
    </row>
    <row r="35" spans="1:7" x14ac:dyDescent="0.3">
      <c r="A35" s="10" t="s">
        <v>37</v>
      </c>
      <c r="B35" s="11">
        <v>29</v>
      </c>
      <c r="C35" s="11" t="s">
        <v>3</v>
      </c>
      <c r="D35" s="11" t="s">
        <v>3</v>
      </c>
      <c r="E35" s="11" t="s">
        <v>3</v>
      </c>
      <c r="F35" s="11" t="s">
        <v>4</v>
      </c>
      <c r="G35" s="12" t="s">
        <v>4</v>
      </c>
    </row>
    <row r="36" spans="1:7" x14ac:dyDescent="0.3">
      <c r="A36" s="10" t="s">
        <v>38</v>
      </c>
      <c r="B36" s="11">
        <v>30</v>
      </c>
      <c r="C36" s="11" t="s">
        <v>3</v>
      </c>
      <c r="D36" s="11" t="s">
        <v>3</v>
      </c>
      <c r="E36" s="11" t="s">
        <v>3</v>
      </c>
      <c r="F36" s="11" t="s">
        <v>4</v>
      </c>
      <c r="G36" s="12" t="s">
        <v>4</v>
      </c>
    </row>
    <row r="37" spans="1:7" x14ac:dyDescent="0.3">
      <c r="A37" s="10" t="s">
        <v>39</v>
      </c>
      <c r="B37" s="11">
        <v>31</v>
      </c>
      <c r="C37" s="11" t="s">
        <v>3</v>
      </c>
      <c r="D37" s="11" t="s">
        <v>3</v>
      </c>
      <c r="E37" s="11" t="s">
        <v>3</v>
      </c>
      <c r="F37" s="11" t="s">
        <v>4</v>
      </c>
      <c r="G37" s="12" t="s">
        <v>4</v>
      </c>
    </row>
    <row r="38" spans="1:7" x14ac:dyDescent="0.3">
      <c r="A38" s="10" t="s">
        <v>40</v>
      </c>
      <c r="B38" s="11">
        <v>32</v>
      </c>
      <c r="C38" s="11" t="s">
        <v>3</v>
      </c>
      <c r="D38" s="11" t="s">
        <v>3</v>
      </c>
      <c r="E38" s="11" t="s">
        <v>3</v>
      </c>
      <c r="F38" s="11" t="s">
        <v>4</v>
      </c>
      <c r="G38" s="12" t="s">
        <v>4</v>
      </c>
    </row>
    <row r="39" spans="1:7" x14ac:dyDescent="0.3">
      <c r="A39" s="10" t="s">
        <v>41</v>
      </c>
      <c r="B39" s="11">
        <v>33</v>
      </c>
      <c r="C39" s="11" t="s">
        <v>3</v>
      </c>
      <c r="D39" s="11" t="s">
        <v>3</v>
      </c>
      <c r="E39" s="11" t="s">
        <v>3</v>
      </c>
      <c r="F39" s="11" t="s">
        <v>4</v>
      </c>
      <c r="G39" s="12" t="s">
        <v>4</v>
      </c>
    </row>
    <row r="40" spans="1:7" x14ac:dyDescent="0.3">
      <c r="A40" s="10" t="s">
        <v>42</v>
      </c>
      <c r="B40" s="11">
        <v>34</v>
      </c>
      <c r="C40" s="11" t="s">
        <v>3</v>
      </c>
      <c r="D40" s="11" t="s">
        <v>3</v>
      </c>
      <c r="E40" s="11" t="s">
        <v>3</v>
      </c>
      <c r="F40" s="11" t="s">
        <v>4</v>
      </c>
      <c r="G40" s="12" t="s">
        <v>4</v>
      </c>
    </row>
    <row r="41" spans="1:7" x14ac:dyDescent="0.3">
      <c r="A41" s="10" t="s">
        <v>43</v>
      </c>
      <c r="B41" s="11">
        <v>35</v>
      </c>
      <c r="C41" s="11" t="s">
        <v>3</v>
      </c>
      <c r="D41" s="11" t="s">
        <v>3</v>
      </c>
      <c r="E41" s="11" t="s">
        <v>3</v>
      </c>
      <c r="F41" s="11" t="s">
        <v>4</v>
      </c>
      <c r="G41" s="12" t="s">
        <v>4</v>
      </c>
    </row>
    <row r="42" spans="1:7" ht="15" thickBot="1" x14ac:dyDescent="0.35">
      <c r="A42" s="13" t="s">
        <v>44</v>
      </c>
      <c r="B42" s="14">
        <v>36</v>
      </c>
      <c r="C42" s="14" t="s">
        <v>3</v>
      </c>
      <c r="D42" s="14" t="s">
        <v>3</v>
      </c>
      <c r="E42" s="14" t="s">
        <v>3</v>
      </c>
      <c r="F42" s="14" t="s">
        <v>4</v>
      </c>
      <c r="G42" s="15" t="s">
        <v>4</v>
      </c>
    </row>
  </sheetData>
  <mergeCells count="1">
    <mergeCell ref="A1:G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0F75838E79B0E48B83E8E3F5479A3A2" ma:contentTypeVersion="9" ma:contentTypeDescription="Create a new document." ma:contentTypeScope="" ma:versionID="2b0c304636f8f537543cd13f583db9d4">
  <xsd:schema xmlns:xsd="http://www.w3.org/2001/XMLSchema" xmlns:xs="http://www.w3.org/2001/XMLSchema" xmlns:p="http://schemas.microsoft.com/office/2006/metadata/properties" xmlns:ns3="ca1cba85-b018-40b2-9d9a-243cd5b6fae5" xmlns:ns4="f1fb8133-dfcb-4ab3-83e1-bcafde3f766a" targetNamespace="http://schemas.microsoft.com/office/2006/metadata/properties" ma:root="true" ma:fieldsID="0f089f22c5ce4e61126931f7622145b2" ns3:_="" ns4:_="">
    <xsd:import namespace="ca1cba85-b018-40b2-9d9a-243cd5b6fae5"/>
    <xsd:import namespace="f1fb8133-dfcb-4ab3-83e1-bcafde3f766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1cba85-b018-40b2-9d9a-243cd5b6fa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fb8133-dfcb-4ab3-83e1-bcafde3f766a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a1cba85-b018-40b2-9d9a-243cd5b6fae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DDC771-C014-4A48-9FCA-802C556EA1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a1cba85-b018-40b2-9d9a-243cd5b6fae5"/>
    <ds:schemaRef ds:uri="f1fb8133-dfcb-4ab3-83e1-bcafde3f76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5E1B631-90B0-4D19-A35E-F8DC8BE167A4}">
  <ds:schemaRefs>
    <ds:schemaRef ds:uri="http://schemas.microsoft.com/office/2006/metadata/properties"/>
    <ds:schemaRef ds:uri="http://purl.org/dc/elements/1.1/"/>
    <ds:schemaRef ds:uri="http://www.w3.org/XML/1998/namespace"/>
    <ds:schemaRef ds:uri="f1fb8133-dfcb-4ab3-83e1-bcafde3f766a"/>
    <ds:schemaRef ds:uri="http://purl.org/dc/dcmitype/"/>
    <ds:schemaRef ds:uri="http://schemas.microsoft.com/office/infopath/2007/PartnerControls"/>
    <ds:schemaRef ds:uri="http://purl.org/dc/terms/"/>
    <ds:schemaRef ds:uri="http://schemas.microsoft.com/office/2006/documentManagement/types"/>
    <ds:schemaRef ds:uri="ca1cba85-b018-40b2-9d9a-243cd5b6fae5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C96E0334-A0AA-41B5-AE21-CAD1C9D1074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Workbook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Brost, Tyson</dc:creator>
  <cp:lastModifiedBy>Brost, Tyson</cp:lastModifiedBy>
  <dcterms:created xsi:type="dcterms:W3CDTF">2024-09-16T15:34:20Z</dcterms:created>
  <dcterms:modified xsi:type="dcterms:W3CDTF">2024-10-18T15:23:17Z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0x01010070F75838E79B0E48B83E8E3F5479A3A2</vt:lpwstr>
  </property>
</Properties>
</file>