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robin\Documents\"/>
    </mc:Choice>
  </mc:AlternateContent>
  <xr:revisionPtr revIDLastSave="0" documentId="8_{9DBC8CB2-6C7D-472C-8FC7-110453B7423D}" xr6:coauthVersionLast="47" xr6:coauthVersionMax="47" xr10:uidLastSave="{00000000-0000-0000-0000-000000000000}"/>
  <bookViews>
    <workbookView xWindow="-108" yWindow="-108" windowWidth="23256" windowHeight="12456" xr2:uid="{CB73943A-C465-40BE-817C-B9991112161C}"/>
  </bookViews>
  <sheets>
    <sheet name="Key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" i="1" l="1"/>
  <c r="D8" i="1" s="1"/>
  <c r="C61" i="1"/>
  <c r="D61" i="1" s="1"/>
  <c r="C60" i="1"/>
  <c r="D60" i="1" s="1"/>
  <c r="C59" i="1"/>
  <c r="D59" i="1" s="1"/>
  <c r="C58" i="1"/>
  <c r="D58" i="1" s="1"/>
  <c r="C57" i="1"/>
  <c r="D57" i="1" s="1"/>
  <c r="C56" i="1"/>
  <c r="D56" i="1" s="1"/>
  <c r="C55" i="1"/>
  <c r="D55" i="1" s="1"/>
  <c r="D54" i="1"/>
  <c r="C54" i="1"/>
  <c r="C53" i="1"/>
  <c r="D53" i="1" s="1"/>
  <c r="C52" i="1"/>
  <c r="D52" i="1" s="1"/>
  <c r="C51" i="1"/>
  <c r="D51" i="1" s="1"/>
  <c r="C50" i="1"/>
  <c r="D50" i="1" s="1"/>
  <c r="C49" i="1"/>
  <c r="D49" i="1" s="1"/>
  <c r="C48" i="1"/>
  <c r="D48" i="1" s="1"/>
  <c r="C47" i="1"/>
  <c r="D47" i="1" s="1"/>
  <c r="D46" i="1"/>
  <c r="C46" i="1"/>
  <c r="C45" i="1"/>
  <c r="D45" i="1" s="1"/>
  <c r="C44" i="1"/>
  <c r="D44" i="1" s="1"/>
  <c r="C43" i="1"/>
  <c r="D43" i="1" s="1"/>
  <c r="C42" i="1"/>
  <c r="D42" i="1" s="1"/>
  <c r="C41" i="1"/>
  <c r="D41" i="1" s="1"/>
  <c r="C40" i="1"/>
  <c r="D40" i="1" s="1"/>
  <c r="C39" i="1"/>
  <c r="D39" i="1" s="1"/>
  <c r="D38" i="1"/>
  <c r="C38" i="1"/>
  <c r="C37" i="1"/>
  <c r="D37" i="1" s="1"/>
  <c r="C36" i="1"/>
  <c r="D36" i="1" s="1"/>
  <c r="C35" i="1"/>
  <c r="D35" i="1" s="1"/>
  <c r="C34" i="1"/>
  <c r="D34" i="1" s="1"/>
  <c r="C33" i="1"/>
  <c r="D33" i="1" s="1"/>
  <c r="C32" i="1"/>
  <c r="D32" i="1" s="1"/>
  <c r="C31" i="1"/>
  <c r="D31" i="1" s="1"/>
  <c r="D30" i="1"/>
  <c r="C30" i="1"/>
  <c r="C29" i="1"/>
  <c r="D29" i="1" s="1"/>
  <c r="C28" i="1"/>
  <c r="D28" i="1" s="1"/>
  <c r="C27" i="1"/>
  <c r="D27" i="1" s="1"/>
  <c r="C26" i="1"/>
  <c r="D26" i="1" s="1"/>
  <c r="C25" i="1"/>
  <c r="D25" i="1" s="1"/>
  <c r="C24" i="1"/>
  <c r="D24" i="1" s="1"/>
  <c r="C23" i="1"/>
  <c r="D23" i="1" s="1"/>
  <c r="D22" i="1"/>
  <c r="C22" i="1"/>
  <c r="C21" i="1"/>
  <c r="D21" i="1" s="1"/>
  <c r="C20" i="1"/>
  <c r="D20" i="1" s="1"/>
  <c r="C19" i="1"/>
  <c r="D19" i="1" s="1"/>
  <c r="C18" i="1"/>
  <c r="D18" i="1" s="1"/>
  <c r="C17" i="1"/>
  <c r="D17" i="1" s="1"/>
  <c r="C16" i="1"/>
  <c r="D16" i="1" s="1"/>
  <c r="C15" i="1"/>
  <c r="D15" i="1" s="1"/>
  <c r="D14" i="1"/>
  <c r="C14" i="1"/>
  <c r="C13" i="1"/>
  <c r="D13" i="1" s="1"/>
  <c r="C12" i="1"/>
  <c r="D12" i="1" s="1"/>
  <c r="C11" i="1"/>
  <c r="D11" i="1" s="1"/>
  <c r="C10" i="1"/>
  <c r="D10" i="1" s="1"/>
  <c r="C9" i="1"/>
  <c r="D9" i="1" s="1"/>
  <c r="C7" i="1"/>
  <c r="D7" i="1" s="1"/>
  <c r="C6" i="1"/>
  <c r="D6" i="1" s="1"/>
  <c r="C5" i="1"/>
  <c r="D5" i="1" s="1"/>
  <c r="C4" i="1"/>
  <c r="D4" i="1" s="1"/>
  <c r="C3" i="1"/>
  <c r="D3" i="1" s="1"/>
  <c r="C2" i="1"/>
  <c r="D2" i="1" s="1"/>
  <c r="C70" i="1"/>
  <c r="D70" i="1" s="1"/>
  <c r="C71" i="1"/>
  <c r="D71" i="1" s="1"/>
  <c r="C72" i="1"/>
  <c r="D72" i="1" s="1"/>
  <c r="C73" i="1"/>
  <c r="D73" i="1" s="1"/>
  <c r="C74" i="1"/>
  <c r="D74" i="1" s="1"/>
  <c r="C75" i="1"/>
  <c r="D75" i="1" s="1"/>
  <c r="C76" i="1"/>
  <c r="D76" i="1" s="1"/>
  <c r="C77" i="1"/>
  <c r="D77" i="1" s="1"/>
  <c r="C78" i="1"/>
  <c r="D78" i="1" s="1"/>
  <c r="C79" i="1"/>
  <c r="D79" i="1" s="1"/>
  <c r="C80" i="1"/>
  <c r="D80" i="1" s="1"/>
  <c r="C81" i="1"/>
  <c r="D81" i="1" s="1"/>
  <c r="C82" i="1"/>
  <c r="D82" i="1" s="1"/>
  <c r="C83" i="1"/>
  <c r="D83" i="1" s="1"/>
  <c r="C84" i="1"/>
  <c r="D84" i="1" s="1"/>
  <c r="C85" i="1"/>
  <c r="D85" i="1" s="1"/>
  <c r="C86" i="1"/>
  <c r="D86" i="1" s="1"/>
  <c r="C87" i="1"/>
  <c r="D87" i="1" s="1"/>
  <c r="C88" i="1"/>
  <c r="D88" i="1" s="1"/>
  <c r="C89" i="1"/>
  <c r="D89" i="1" s="1"/>
  <c r="C90" i="1"/>
  <c r="D90" i="1" s="1"/>
  <c r="C91" i="1"/>
  <c r="D91" i="1" s="1"/>
  <c r="C124" i="1"/>
  <c r="D124" i="1" s="1"/>
  <c r="C125" i="1"/>
  <c r="D125" i="1" s="1"/>
  <c r="C126" i="1"/>
  <c r="D126" i="1" s="1"/>
  <c r="C127" i="1"/>
  <c r="D127" i="1" s="1"/>
  <c r="C128" i="1"/>
  <c r="D128" i="1" s="1"/>
  <c r="C129" i="1"/>
  <c r="D129" i="1" s="1"/>
  <c r="C121" i="1"/>
  <c r="D121" i="1" s="1"/>
  <c r="C122" i="1"/>
  <c r="D122" i="1" s="1"/>
  <c r="C123" i="1"/>
  <c r="D123" i="1" s="1"/>
  <c r="C110" i="1"/>
  <c r="D110" i="1" s="1"/>
  <c r="C111" i="1"/>
  <c r="D111" i="1" s="1"/>
  <c r="C112" i="1"/>
  <c r="D112" i="1" s="1"/>
  <c r="C113" i="1"/>
  <c r="D113" i="1" s="1"/>
  <c r="C114" i="1"/>
  <c r="D114" i="1" s="1"/>
  <c r="C115" i="1"/>
  <c r="D115" i="1" s="1"/>
  <c r="C116" i="1"/>
  <c r="D116" i="1" s="1"/>
  <c r="C117" i="1"/>
  <c r="D117" i="1" s="1"/>
  <c r="C118" i="1"/>
  <c r="C119" i="1"/>
  <c r="C120" i="1"/>
  <c r="D120" i="1" s="1"/>
  <c r="C92" i="1"/>
  <c r="D92" i="1" s="1"/>
  <c r="C93" i="1"/>
  <c r="D93" i="1" s="1"/>
  <c r="C94" i="1"/>
  <c r="D94" i="1" s="1"/>
  <c r="C95" i="1"/>
  <c r="D95" i="1" s="1"/>
  <c r="C96" i="1"/>
  <c r="D96" i="1" s="1"/>
  <c r="C97" i="1"/>
  <c r="D97" i="1" s="1"/>
  <c r="C98" i="1"/>
  <c r="D98" i="1" s="1"/>
  <c r="C99" i="1"/>
  <c r="D99" i="1" s="1"/>
  <c r="C100" i="1"/>
  <c r="D100" i="1" s="1"/>
  <c r="C101" i="1"/>
  <c r="D101" i="1" s="1"/>
  <c r="C102" i="1"/>
  <c r="D102" i="1" s="1"/>
  <c r="C103" i="1"/>
  <c r="D103" i="1" s="1"/>
  <c r="C104" i="1"/>
  <c r="D104" i="1" s="1"/>
  <c r="C105" i="1"/>
  <c r="D105" i="1" s="1"/>
  <c r="C106" i="1"/>
  <c r="D106" i="1" s="1"/>
  <c r="C107" i="1"/>
  <c r="D107" i="1" s="1"/>
  <c r="C108" i="1"/>
  <c r="D108" i="1" s="1"/>
  <c r="C109" i="1"/>
  <c r="D109" i="1" s="1"/>
  <c r="B140" i="1" l="1" a="1"/>
  <c r="B140" i="1" s="1"/>
  <c r="D119" i="1"/>
  <c r="B141" i="1" a="1"/>
  <c r="B141" i="1" s="1"/>
  <c r="D118" i="1"/>
  <c r="B143" i="1" a="1"/>
  <c r="B143" i="1" s="1"/>
  <c r="B142" i="1" a="1"/>
  <c r="B142" i="1" s="1"/>
  <c r="B144" i="1" l="1" a="1"/>
  <c r="B144" i="1" s="1"/>
  <c r="B145" i="1" s="1"/>
  <c r="H145" i="1" l="1"/>
  <c r="M145" i="1"/>
  <c r="I145" i="1"/>
  <c r="L145" i="1"/>
  <c r="K145" i="1"/>
  <c r="J145" i="1"/>
  <c r="G145" i="1"/>
  <c r="F145" i="1"/>
  <c r="C145" i="1"/>
  <c r="E145" i="1"/>
  <c r="D145" i="1"/>
  <c r="N145" i="1" l="1"/>
  <c r="K146" i="1" s="1"/>
  <c r="L146" i="1" l="1"/>
  <c r="B146" i="1"/>
  <c r="C146" i="1"/>
  <c r="G146" i="1"/>
  <c r="H146" i="1"/>
  <c r="E146" i="1"/>
  <c r="D146" i="1"/>
  <c r="J146" i="1"/>
  <c r="I146" i="1"/>
  <c r="M146" i="1"/>
  <c r="F146" i="1"/>
  <c r="E82" i="1" l="1" a="1"/>
  <c r="G86" i="1" s="1"/>
  <c r="E70" i="1" a="1"/>
  <c r="E70" i="1" s="1"/>
  <c r="E94" i="1" a="1"/>
  <c r="G102" i="1" s="1"/>
  <c r="E106" i="1" a="1"/>
  <c r="G116" i="1" s="1"/>
  <c r="E118" i="1" a="1"/>
  <c r="G122" i="1" s="1"/>
  <c r="F107" i="1" l="1"/>
  <c r="G108" i="1"/>
  <c r="G93" i="1"/>
  <c r="F85" i="1"/>
  <c r="G92" i="1"/>
  <c r="F83" i="1"/>
  <c r="G91" i="1"/>
  <c r="G84" i="1"/>
  <c r="G90" i="1"/>
  <c r="F91" i="1"/>
  <c r="G112" i="1"/>
  <c r="G110" i="1"/>
  <c r="F92" i="1"/>
  <c r="G89" i="1"/>
  <c r="F89" i="1"/>
  <c r="G83" i="1"/>
  <c r="F90" i="1"/>
  <c r="F86" i="1"/>
  <c r="F88" i="1"/>
  <c r="F87" i="1"/>
  <c r="F93" i="1"/>
  <c r="F84" i="1"/>
  <c r="E106" i="1"/>
  <c r="G106" i="1" s="1"/>
  <c r="F99" i="1"/>
  <c r="F103" i="1"/>
  <c r="G88" i="1"/>
  <c r="G87" i="1"/>
  <c r="E82" i="1"/>
  <c r="G82" i="1" s="1"/>
  <c r="F112" i="1"/>
  <c r="G85" i="1"/>
  <c r="F115" i="1"/>
  <c r="F114" i="1"/>
  <c r="F95" i="1"/>
  <c r="F108" i="1"/>
  <c r="F96" i="1"/>
  <c r="G101" i="1"/>
  <c r="G100" i="1"/>
  <c r="G99" i="1"/>
  <c r="G97" i="1"/>
  <c r="F81" i="1"/>
  <c r="F101" i="1"/>
  <c r="F78" i="1"/>
  <c r="G96" i="1"/>
  <c r="F72" i="1"/>
  <c r="G95" i="1"/>
  <c r="F74" i="1"/>
  <c r="F73" i="1"/>
  <c r="F79" i="1"/>
  <c r="F97" i="1"/>
  <c r="G78" i="1"/>
  <c r="G81" i="1"/>
  <c r="G80" i="1"/>
  <c r="G79" i="1"/>
  <c r="F110" i="1"/>
  <c r="G77" i="1"/>
  <c r="F109" i="1"/>
  <c r="F71" i="1"/>
  <c r="G76" i="1"/>
  <c r="G98" i="1"/>
  <c r="G75" i="1"/>
  <c r="G74" i="1"/>
  <c r="G73" i="1"/>
  <c r="F75" i="1"/>
  <c r="G72" i="1"/>
  <c r="F80" i="1"/>
  <c r="G111" i="1"/>
  <c r="G107" i="1"/>
  <c r="F76" i="1"/>
  <c r="G71" i="1"/>
  <c r="G109" i="1"/>
  <c r="F77" i="1"/>
  <c r="G120" i="1"/>
  <c r="F123" i="1"/>
  <c r="F100" i="1"/>
  <c r="F117" i="1"/>
  <c r="F105" i="1"/>
  <c r="G105" i="1"/>
  <c r="E118" i="1"/>
  <c r="G118" i="1" s="1"/>
  <c r="F104" i="1"/>
  <c r="F102" i="1"/>
  <c r="G104" i="1"/>
  <c r="F119" i="1"/>
  <c r="G103" i="1"/>
  <c r="E94" i="1"/>
  <c r="F94" i="1" s="1"/>
  <c r="G124" i="1"/>
  <c r="G121" i="1"/>
  <c r="G119" i="1"/>
  <c r="F128" i="1"/>
  <c r="F125" i="1"/>
  <c r="F121" i="1"/>
  <c r="F124" i="1"/>
  <c r="G115" i="1"/>
  <c r="F98" i="1"/>
  <c r="F126" i="1"/>
  <c r="G113" i="1"/>
  <c r="F127" i="1"/>
  <c r="G114" i="1"/>
  <c r="F116" i="1"/>
  <c r="F113" i="1"/>
  <c r="F111" i="1"/>
  <c r="G117" i="1"/>
  <c r="G129" i="1"/>
  <c r="G128" i="1"/>
  <c r="G126" i="1"/>
  <c r="G125" i="1"/>
  <c r="G123" i="1"/>
  <c r="G127" i="1"/>
  <c r="F129" i="1"/>
  <c r="F122" i="1"/>
  <c r="F120" i="1"/>
  <c r="G70" i="1"/>
  <c r="F70" i="1"/>
  <c r="F106" i="1" l="1"/>
  <c r="F82" i="1"/>
  <c r="F118" i="1"/>
  <c r="G9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Tyson Brost</author>
  </authors>
  <commentList>
    <comment ref="N143" authorId="0" shapeId="0" xr:uid="{7750667E-3700-42EC-9F0F-77593DC7D137}">
      <text>
        <r>
          <rPr>
            <sz val="10"/>
            <color indexed="81"/>
            <rFont val="Arial"/>
            <family val="2"/>
          </rPr>
          <t>Overall mean of these unadjusted monthly additive components</t>
        </r>
      </text>
    </comment>
    <comment ref="A145" authorId="0" shapeId="0" xr:uid="{F2AF67EF-FA12-448D-9E94-0BE47A8552A4}">
      <text>
        <r>
          <rPr>
            <sz val="10"/>
            <color indexed="81"/>
            <rFont val="Arial"/>
            <family val="2"/>
          </rPr>
          <t>Unadjusted monthly additive components</t>
        </r>
      </text>
    </comment>
    <comment ref="A146" authorId="0" shapeId="0" xr:uid="{189969D4-BB5C-4B8B-838C-0DE12626EB8B}">
      <text>
        <r>
          <rPr>
            <sz val="10"/>
            <color indexed="81"/>
            <rFont val="Arial"/>
            <family val="2"/>
          </rPr>
          <t>Seasonally adjusted mean for each month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<sst xmlns="http://schemas.openxmlformats.org/spreadsheetml/2006/main" count="153" uniqueCount="80">
  <si>
    <t>Month</t>
  </si>
  <si>
    <t xml:space="preserve">Deaths
</t>
  </si>
  <si>
    <t>Random</t>
  </si>
  <si>
    <t xml:space="preserve">Seasonally Adjusted
</t>
  </si>
  <si>
    <t>2017 Jan</t>
  </si>
  <si>
    <t>2017 Feb</t>
  </si>
  <si>
    <t>2017 Mar</t>
  </si>
  <si>
    <t>2017 Apr</t>
  </si>
  <si>
    <t>2017 May</t>
  </si>
  <si>
    <t>2017 Jun</t>
  </si>
  <si>
    <t>2017 Jul</t>
  </si>
  <si>
    <t>2017 Aug</t>
  </si>
  <si>
    <t>2017 Sep</t>
  </si>
  <si>
    <t>2017 Oct</t>
  </si>
  <si>
    <t>2017 Nov</t>
  </si>
  <si>
    <t>2017 Dec</t>
  </si>
  <si>
    <t>2018 Jan</t>
  </si>
  <si>
    <t>2018 Feb</t>
  </si>
  <si>
    <t>2018 Mar</t>
  </si>
  <si>
    <t>2018 Apr</t>
  </si>
  <si>
    <t>2018 May</t>
  </si>
  <si>
    <t>2018 Jun</t>
  </si>
  <si>
    <t>2018 Jul</t>
  </si>
  <si>
    <t>2018 Aug</t>
  </si>
  <si>
    <t>2018 Sep</t>
  </si>
  <si>
    <t>2018 Oct</t>
  </si>
  <si>
    <t>2018 Nov</t>
  </si>
  <si>
    <t>2018 Dec</t>
  </si>
  <si>
    <t>2019 Jan</t>
  </si>
  <si>
    <t>2019 Feb</t>
  </si>
  <si>
    <t>2019 Mar</t>
  </si>
  <si>
    <t>2019 Apr</t>
  </si>
  <si>
    <t>2019 May</t>
  </si>
  <si>
    <t>2019 Jun</t>
  </si>
  <si>
    <t>2019 Jul</t>
  </si>
  <si>
    <t>2019 Aug</t>
  </si>
  <si>
    <t>2019 Sep</t>
  </si>
  <si>
    <t>2019 Oct</t>
  </si>
  <si>
    <t>2019 Nov</t>
  </si>
  <si>
    <t>2019 Dec</t>
  </si>
  <si>
    <t>2020 Jan</t>
  </si>
  <si>
    <t>2020 Feb</t>
  </si>
  <si>
    <t>2020 Mar</t>
  </si>
  <si>
    <t>2020 Apr</t>
  </si>
  <si>
    <t>2020 May</t>
  </si>
  <si>
    <t>2020 Jun</t>
  </si>
  <si>
    <t>2020 Jul</t>
  </si>
  <si>
    <t>2020 Aug</t>
  </si>
  <si>
    <t>2020 Sep</t>
  </si>
  <si>
    <t>2020 Oct</t>
  </si>
  <si>
    <t>2020 Nov</t>
  </si>
  <si>
    <t>2020 Dec</t>
  </si>
  <si>
    <t>2021 Jan</t>
  </si>
  <si>
    <t>2021 Feb</t>
  </si>
  <si>
    <t>2021 Mar</t>
  </si>
  <si>
    <t>2021 Apr</t>
  </si>
  <si>
    <t>2021 May</t>
  </si>
  <si>
    <t>2021 Jun</t>
  </si>
  <si>
    <t>2021 Jul</t>
  </si>
  <si>
    <t>2021 Aug</t>
  </si>
  <si>
    <t>2021 Sep</t>
  </si>
  <si>
    <t>2021 Oct</t>
  </si>
  <si>
    <t>2021 Nov</t>
  </si>
  <si>
    <t>2021 Dec</t>
  </si>
  <si>
    <t>-</t>
  </si>
  <si>
    <t>Year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</si>
  <si>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</si>
  <si>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</si>
  <si>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</si>
  <si>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</si>
  <si>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</si>
  <si>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</si>
  <si>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</si>
  <si>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</si>
  <si>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</si>
  <si>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</si>
  <si>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</si>
  <si>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</si>
  <si>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Mean</t>
  </si>
  <si>
    <t>Overall
Mean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</si>
</sst>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color indexed="8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164" fontId="0" fillId="0" borderId="0" xfId="0" applyNumberFormat="1"/>
    <xf numFmtId="0" fontId="0" fillId="0" borderId="0" xfId="0" applyAlignment="1">
      <alignment vertical="top"/>
    </xf>
    <xf numFmtId="164" fontId="0" fillId="2" borderId="0" xfId="0" applyNumberFormat="1" applyFill="1"/>
    <xf numFmtId="0" fontId="0" fillId="2" borderId="0" xfId="0" applyFill="1" applyAlignment="1">
      <alignment horizontal="left" vertical="top" wrapText="1"/>
    </xf>
    <xf numFmtId="0" fontId="0" fillId="2" borderId="0" xfId="0" applyFill="1" applyAlignment="1">
      <alignment horizontal="left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10" Type="http://schemas.openxmlformats.org/officeDocument/2006/relationships/customXml" Target="../customXml/item3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219234</xdr:colOff>
      <xdr:row>68</xdr:row>
      <xdr:rowOff>251333</xdr:rowOff>
    </xdr:from>
    <xdr:ext cx="196079" cy="22121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F7B35190-F665-26A2-FF8D-26FE16E40FA1}"/>
                </a:ext>
              </a:extLst>
            </xdr:cNvPr>
            <xdr:cNvSpPr txBox="1"/>
          </xdr:nvSpPr>
          <xdr:spPr>
            <a:xfrm>
              <a:off x="828834" y="251333"/>
              <a:ext cx="196079" cy="22121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4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𝑥</m:t>
                        </m:r>
                      </m:e>
                      <m:sub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en-US" sz="140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F7B35190-F665-26A2-FF8D-26FE16E40FA1}"/>
                </a:ext>
              </a:extLst>
            </xdr:cNvPr>
            <xdr:cNvSpPr txBox="1"/>
          </xdr:nvSpPr>
          <xdr:spPr>
            <a:xfrm>
              <a:off x="828834" y="251333"/>
              <a:ext cx="196079" cy="22121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400" b="0" i="0">
                  <a:latin typeface="Cambria Math" panose="02040503050406030204" pitchFamily="18" charset="0"/>
                </a:rPr>
                <a:t>𝑥_𝑡</a:t>
              </a:r>
              <a:endParaRPr lang="en-US" sz="1400"/>
            </a:p>
          </xdr:txBody>
        </xdr:sp>
      </mc:Fallback>
    </mc:AlternateContent>
    <xdr:clientData/>
  </xdr:oneCellAnchor>
  <xdr:oneCellAnchor>
    <xdr:from>
      <xdr:col>2</xdr:col>
      <xdr:colOff>211614</xdr:colOff>
      <xdr:row>68</xdr:row>
      <xdr:rowOff>152273</xdr:rowOff>
    </xdr:from>
    <xdr:ext cx="187167" cy="22121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35AFF05F-2F87-8455-2D4E-1EB91A0BF9E3}"/>
                </a:ext>
              </a:extLst>
            </xdr:cNvPr>
            <xdr:cNvSpPr txBox="1"/>
          </xdr:nvSpPr>
          <xdr:spPr>
            <a:xfrm>
              <a:off x="1430814" y="152273"/>
              <a:ext cx="187167" cy="22121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̂"/>
                        <m:ctrlPr>
                          <a:rPr lang="en-US" sz="1400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𝑚</m:t>
                        </m:r>
                      </m:e>
                    </m:acc>
                  </m:oMath>
                </m:oMathPara>
              </a14:m>
              <a:endParaRPr lang="en-US" sz="1400"/>
            </a:p>
          </xdr:txBody>
        </xdr:sp>
      </mc:Choice>
      <mc:Fallback xmlns="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35AFF05F-2F87-8455-2D4E-1EB91A0BF9E3}"/>
                </a:ext>
              </a:extLst>
            </xdr:cNvPr>
            <xdr:cNvSpPr txBox="1"/>
          </xdr:nvSpPr>
          <xdr:spPr>
            <a:xfrm>
              <a:off x="1430814" y="152273"/>
              <a:ext cx="187167" cy="22121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400" b="0" i="0">
                  <a:latin typeface="Cambria Math" panose="02040503050406030204" pitchFamily="18" charset="0"/>
                </a:rPr>
                <a:t>𝑚 ̂</a:t>
              </a:r>
              <a:endParaRPr lang="en-US" sz="1400"/>
            </a:p>
          </xdr:txBody>
        </xdr:sp>
      </mc:Fallback>
    </mc:AlternateContent>
    <xdr:clientData/>
  </xdr:oneCellAnchor>
  <xdr:oneCellAnchor>
    <xdr:from>
      <xdr:col>3</xdr:col>
      <xdr:colOff>234474</xdr:colOff>
      <xdr:row>68</xdr:row>
      <xdr:rowOff>137033</xdr:rowOff>
    </xdr:from>
    <xdr:ext cx="120161" cy="22121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E15B6B16-FC40-4BBF-8BCE-81636636916B}"/>
                </a:ext>
              </a:extLst>
            </xdr:cNvPr>
            <xdr:cNvSpPr txBox="1"/>
          </xdr:nvSpPr>
          <xdr:spPr>
            <a:xfrm>
              <a:off x="2063274" y="137033"/>
              <a:ext cx="120161" cy="22121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̂"/>
                        <m:ctrlPr>
                          <a:rPr lang="en-US" sz="1400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𝑠</m:t>
                        </m:r>
                      </m:e>
                    </m:acc>
                  </m:oMath>
                </m:oMathPara>
              </a14:m>
              <a:endParaRPr lang="en-US" sz="1400"/>
            </a:p>
          </xdr:txBody>
        </xdr:sp>
      </mc:Choice>
      <mc:Fallback xmlns="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E15B6B16-FC40-4BBF-8BCE-81636636916B}"/>
                </a:ext>
              </a:extLst>
            </xdr:cNvPr>
            <xdr:cNvSpPr txBox="1"/>
          </xdr:nvSpPr>
          <xdr:spPr>
            <a:xfrm>
              <a:off x="2063274" y="137033"/>
              <a:ext cx="120161" cy="22121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400" b="0" i="0">
                  <a:latin typeface="Cambria Math" panose="02040503050406030204" pitchFamily="18" charset="0"/>
                </a:rPr>
                <a:t>𝑠 ̂</a:t>
              </a:r>
              <a:endParaRPr lang="en-US" sz="1400"/>
            </a:p>
          </xdr:txBody>
        </xdr:sp>
      </mc:Fallback>
    </mc:AlternateContent>
    <xdr:clientData/>
  </xdr:oneCellAnchor>
  <xdr:oneCellAnchor>
    <xdr:from>
      <xdr:col>4</xdr:col>
      <xdr:colOff>259080</xdr:colOff>
      <xdr:row>68</xdr:row>
      <xdr:rowOff>118110</xdr:rowOff>
    </xdr:from>
    <xdr:ext cx="120161" cy="22121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B250CA9E-0452-5FF7-2934-724E2D39D9F1}"/>
                </a:ext>
              </a:extLst>
            </xdr:cNvPr>
            <xdr:cNvSpPr txBox="1"/>
          </xdr:nvSpPr>
          <xdr:spPr>
            <a:xfrm>
              <a:off x="2697480" y="118110"/>
              <a:ext cx="120161" cy="22121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n-US" sz="1400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𝑠</m:t>
                        </m:r>
                      </m:e>
                    </m:acc>
                  </m:oMath>
                </m:oMathPara>
              </a14:m>
              <a:endParaRPr lang="en-US" sz="1400"/>
            </a:p>
          </xdr:txBody>
        </xdr:sp>
      </mc:Choice>
      <mc:Fallback xmlns="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B250CA9E-0452-5FF7-2934-724E2D39D9F1}"/>
                </a:ext>
              </a:extLst>
            </xdr:cNvPr>
            <xdr:cNvSpPr txBox="1"/>
          </xdr:nvSpPr>
          <xdr:spPr>
            <a:xfrm>
              <a:off x="2697480" y="118110"/>
              <a:ext cx="120161" cy="22121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400" b="0" i="0">
                  <a:latin typeface="Cambria Math" panose="02040503050406030204" pitchFamily="18" charset="0"/>
                </a:rPr>
                <a:t>𝑠 ̅</a:t>
              </a:r>
              <a:endParaRPr lang="en-US" sz="1400"/>
            </a:p>
          </xdr:txBody>
        </xdr:sp>
      </mc:Fallback>
    </mc:AlternateContent>
    <xdr:clientData/>
  </xdr:oneCellAnchor>
  <xdr:oneCellAnchor>
    <xdr:from>
      <xdr:col>6</xdr:col>
      <xdr:colOff>539274</xdr:colOff>
      <xdr:row>68</xdr:row>
      <xdr:rowOff>251333</xdr:rowOff>
    </xdr:from>
    <xdr:ext cx="196079" cy="22121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TextBox 8">
              <a:extLst>
                <a:ext uri="{FF2B5EF4-FFF2-40B4-BE49-F238E27FC236}">
                  <a16:creationId xmlns:a16="http://schemas.microsoft.com/office/drawing/2014/main" id="{B3F05BD6-4581-4EE8-AB2E-48B2041474E6}"/>
                </a:ext>
              </a:extLst>
            </xdr:cNvPr>
            <xdr:cNvSpPr txBox="1"/>
          </xdr:nvSpPr>
          <xdr:spPr>
            <a:xfrm>
              <a:off x="4196874" y="251333"/>
              <a:ext cx="196079" cy="22121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4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𝑥</m:t>
                        </m:r>
                      </m:e>
                      <m:sub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en-US" sz="1400"/>
            </a:p>
          </xdr:txBody>
        </xdr:sp>
      </mc:Choice>
      <mc:Fallback xmlns="">
        <xdr:sp macro="" textlink="">
          <xdr:nvSpPr>
            <xdr:cNvPr id="9" name="TextBox 8">
              <a:extLst>
                <a:ext uri="{FF2B5EF4-FFF2-40B4-BE49-F238E27FC236}">
                  <a16:creationId xmlns:a16="http://schemas.microsoft.com/office/drawing/2014/main" id="{B3F05BD6-4581-4EE8-AB2E-48B2041474E6}"/>
                </a:ext>
              </a:extLst>
            </xdr:cNvPr>
            <xdr:cNvSpPr txBox="1"/>
          </xdr:nvSpPr>
          <xdr:spPr>
            <a:xfrm>
              <a:off x="4196874" y="251333"/>
              <a:ext cx="196079" cy="22121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400" b="0" i="0">
                  <a:latin typeface="Cambria Math" panose="02040503050406030204" pitchFamily="18" charset="0"/>
                </a:rPr>
                <a:t>𝑥_𝑡</a:t>
              </a:r>
              <a:endParaRPr lang="en-US" sz="1400"/>
            </a:p>
          </xdr:txBody>
        </xdr:sp>
      </mc:Fallback>
    </mc:AlternateContent>
    <xdr:clientData/>
  </xdr:oneCellAnchor>
  <xdr:oneCellAnchor>
    <xdr:from>
      <xdr:col>0</xdr:col>
      <xdr:colOff>228600</xdr:colOff>
      <xdr:row>145</xdr:row>
      <xdr:rowOff>3810</xdr:rowOff>
    </xdr:from>
    <xdr:ext cx="65" cy="17222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D271CC1F-CB3F-E299-4DDF-19048A80E7DD}"/>
            </a:ext>
          </a:extLst>
        </xdr:cNvPr>
        <xdr:cNvSpPr txBox="1"/>
      </xdr:nvSpPr>
      <xdr:spPr>
        <a:xfrm>
          <a:off x="228600" y="14382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144</xdr:row>
      <xdr:rowOff>247650</xdr:rowOff>
    </xdr:from>
    <xdr:ext cx="320040" cy="22121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45C58AF0-ECDC-98DE-0057-6C6A2334551C}"/>
                </a:ext>
              </a:extLst>
            </xdr:cNvPr>
            <xdr:cNvSpPr txBox="1"/>
          </xdr:nvSpPr>
          <xdr:spPr>
            <a:xfrm>
              <a:off x="0" y="14443710"/>
              <a:ext cx="320040" cy="22121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4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̅"/>
                            <m:ctrlPr>
                              <a:rPr lang="en-US" sz="14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400" b="0" i="1">
                                <a:latin typeface="Cambria Math" panose="02040503050406030204" pitchFamily="18" charset="0"/>
                              </a:rPr>
                              <m:t>𝑠</m:t>
                            </m:r>
                          </m:e>
                        </m:acc>
                      </m:e>
                      <m:sub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en-US" sz="1400"/>
            </a:p>
          </xdr:txBody>
        </xdr:sp>
      </mc:Choice>
      <mc:Fallback xmlns="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45C58AF0-ECDC-98DE-0057-6C6A2334551C}"/>
                </a:ext>
              </a:extLst>
            </xdr:cNvPr>
            <xdr:cNvSpPr txBox="1"/>
          </xdr:nvSpPr>
          <xdr:spPr>
            <a:xfrm>
              <a:off x="0" y="14443710"/>
              <a:ext cx="320040" cy="22121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n-US" sz="1400" b="0" i="0">
                  <a:latin typeface="Cambria Math" panose="02040503050406030204" pitchFamily="18" charset="0"/>
                </a:rPr>
                <a:t>𝑠 ̅_𝑡</a:t>
              </a:r>
              <a:endParaRPr lang="en-US" sz="1400"/>
            </a:p>
          </xdr:txBody>
        </xdr:sp>
      </mc:Fallback>
    </mc:AlternateContent>
    <xdr:clientData/>
  </xdr:oneCellAnchor>
  <xdr:oneCellAnchor>
    <xdr:from>
      <xdr:col>0</xdr:col>
      <xdr:colOff>403860</xdr:colOff>
      <xdr:row>144</xdr:row>
      <xdr:rowOff>41910</xdr:rowOff>
    </xdr:from>
    <xdr:ext cx="180819" cy="23192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id="{CAA9A77E-BE76-60D8-84F5-14D817DE041D}"/>
                </a:ext>
              </a:extLst>
            </xdr:cNvPr>
            <xdr:cNvSpPr txBox="1"/>
          </xdr:nvSpPr>
          <xdr:spPr>
            <a:xfrm>
              <a:off x="403860" y="14237970"/>
              <a:ext cx="180819" cy="23192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n-US" sz="1400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sSub>
                          <m:sSubPr>
                            <m:ctrlPr>
                              <a:rPr lang="en-US" sz="140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acc>
                              <m:accPr>
                                <m:chr m:val="̂"/>
                                <m:ctrlPr>
                                  <a:rPr lang="en-US" sz="1400" i="1">
                                    <a:latin typeface="Cambria Math" panose="02040503050406030204" pitchFamily="18" charset="0"/>
                                  </a:rPr>
                                </m:ctrlPr>
                              </m:accPr>
                              <m:e>
                                <m:r>
                                  <a:rPr lang="en-US" sz="1400" b="0" i="1">
                                    <a:latin typeface="Cambria Math" panose="02040503050406030204" pitchFamily="18" charset="0"/>
                                  </a:rPr>
                                  <m:t>𝑠</m:t>
                                </m:r>
                              </m:e>
                            </m:acc>
                          </m:e>
                          <m:sub>
                            <m:r>
                              <a:rPr lang="en-US" sz="1400" b="0" i="1">
                                <a:latin typeface="Cambria Math" panose="02040503050406030204" pitchFamily="18" charset="0"/>
                              </a:rPr>
                              <m:t>𝑡</m:t>
                            </m:r>
                          </m:sub>
                        </m:sSub>
                      </m:e>
                    </m:acc>
                  </m:oMath>
                </m:oMathPara>
              </a14:m>
              <a:endParaRPr lang="en-US" sz="1400"/>
            </a:p>
          </xdr:txBody>
        </xdr:sp>
      </mc:Choice>
      <mc:Fallback xmlns=""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id="{CAA9A77E-BE76-60D8-84F5-14D817DE041D}"/>
                </a:ext>
              </a:extLst>
            </xdr:cNvPr>
            <xdr:cNvSpPr txBox="1"/>
          </xdr:nvSpPr>
          <xdr:spPr>
            <a:xfrm>
              <a:off x="403860" y="14237970"/>
              <a:ext cx="180819" cy="23192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400" i="0">
                  <a:latin typeface="Cambria Math" panose="02040503050406030204" pitchFamily="18" charset="0"/>
                </a:rPr>
                <a:t>(</a:t>
              </a:r>
              <a:r>
                <a:rPr lang="en-US" sz="1400" b="0" i="0">
                  <a:latin typeface="Cambria Math" panose="02040503050406030204" pitchFamily="18" charset="0"/>
                </a:rPr>
                <a:t>𝑠 ̂_𝑡 ) ̅</a:t>
              </a:r>
              <a:endParaRPr lang="en-US" sz="1400"/>
            </a:p>
          </xdr:txBody>
        </xdr:sp>
      </mc:Fallback>
    </mc:AlternateContent>
    <xdr:clientData/>
  </xdr:oneCellAnchor>
  <xdr:oneCellAnchor>
    <xdr:from>
      <xdr:col>13</xdr:col>
      <xdr:colOff>449580</xdr:colOff>
      <xdr:row>142</xdr:row>
      <xdr:rowOff>95250</xdr:rowOff>
    </xdr:from>
    <xdr:ext cx="180819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TextBox 9">
              <a:extLst>
                <a:ext uri="{FF2B5EF4-FFF2-40B4-BE49-F238E27FC236}">
                  <a16:creationId xmlns:a16="http://schemas.microsoft.com/office/drawing/2014/main" id="{B03E3A5F-D875-BA58-83F1-82DDE139B3BB}"/>
                </a:ext>
              </a:extLst>
            </xdr:cNvPr>
            <xdr:cNvSpPr txBox="1"/>
          </xdr:nvSpPr>
          <xdr:spPr>
            <a:xfrm>
              <a:off x="9928860" y="13925550"/>
              <a:ext cx="180819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̿"/>
                        <m:ctrlPr>
                          <a:rPr lang="en-US" sz="1400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sSub>
                          <m:sSubPr>
                            <m:ctrlPr>
                              <a:rPr lang="en-US" sz="140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acc>
                              <m:accPr>
                                <m:chr m:val="̂"/>
                                <m:ctrlPr>
                                  <a:rPr lang="en-US" sz="1400" i="1">
                                    <a:latin typeface="Cambria Math" panose="02040503050406030204" pitchFamily="18" charset="0"/>
                                  </a:rPr>
                                </m:ctrlPr>
                              </m:accPr>
                              <m:e>
                                <m:r>
                                  <a:rPr lang="en-US" sz="1400" b="0" i="1">
                                    <a:latin typeface="Cambria Math" panose="02040503050406030204" pitchFamily="18" charset="0"/>
                                  </a:rPr>
                                  <m:t>𝑠</m:t>
                                </m:r>
                              </m:e>
                            </m:acc>
                          </m:e>
                          <m:sub>
                            <m:r>
                              <a:rPr lang="en-US" sz="1400" b="0" i="1">
                                <a:latin typeface="Cambria Math" panose="02040503050406030204" pitchFamily="18" charset="0"/>
                              </a:rPr>
                              <m:t>𝑡</m:t>
                            </m:r>
                          </m:sub>
                        </m:sSub>
                      </m:e>
                    </m:acc>
                  </m:oMath>
                </m:oMathPara>
              </a14:m>
              <a:endParaRPr lang="en-US" sz="1400"/>
            </a:p>
          </xdr:txBody>
        </xdr:sp>
      </mc:Choice>
      <mc:Fallback xmlns="">
        <xdr:sp macro="" textlink="">
          <xdr:nvSpPr>
            <xdr:cNvPr id="10" name="TextBox 9">
              <a:extLst>
                <a:ext uri="{FF2B5EF4-FFF2-40B4-BE49-F238E27FC236}">
                  <a16:creationId xmlns:a16="http://schemas.microsoft.com/office/drawing/2014/main" id="{B03E3A5F-D875-BA58-83F1-82DDE139B3BB}"/>
                </a:ext>
              </a:extLst>
            </xdr:cNvPr>
            <xdr:cNvSpPr txBox="1"/>
          </xdr:nvSpPr>
          <xdr:spPr>
            <a:xfrm>
              <a:off x="9928860" y="13925550"/>
              <a:ext cx="180819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400" i="0">
                  <a:latin typeface="Cambria Math" panose="02040503050406030204" pitchFamily="18" charset="0"/>
                </a:rPr>
                <a:t>(</a:t>
              </a:r>
              <a:r>
                <a:rPr lang="en-US" sz="1400" b="0" i="0">
                  <a:latin typeface="Cambria Math" panose="02040503050406030204" pitchFamily="18" charset="0"/>
                </a:rPr>
                <a:t>𝑠 ̂_𝑡 ) ̿</a:t>
              </a:r>
              <a:endParaRPr lang="en-US" sz="1400"/>
            </a:p>
          </xdr:txBody>
        </xdr:sp>
      </mc:Fallback>
    </mc:AlternateContent>
    <xdr:clientData/>
  </xdr:oneCellAnchor>
  <xdr:oneCellAnchor>
    <xdr:from>
      <xdr:col>1</xdr:col>
      <xdr:colOff>272574</xdr:colOff>
      <xdr:row>0</xdr:row>
      <xdr:rowOff>114173</xdr:rowOff>
    </xdr:from>
    <xdr:ext cx="196079" cy="22121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4" name="TextBox 13">
              <a:extLst>
                <a:ext uri="{FF2B5EF4-FFF2-40B4-BE49-F238E27FC236}">
                  <a16:creationId xmlns:a16="http://schemas.microsoft.com/office/drawing/2014/main" id="{9857193F-8A17-4ACF-89AC-11A9A9E02C33}"/>
                </a:ext>
              </a:extLst>
            </xdr:cNvPr>
            <xdr:cNvSpPr txBox="1"/>
          </xdr:nvSpPr>
          <xdr:spPr>
            <a:xfrm>
              <a:off x="882174" y="114173"/>
              <a:ext cx="196079" cy="22121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4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𝑥</m:t>
                        </m:r>
                      </m:e>
                      <m:sub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en-US" sz="1400"/>
            </a:p>
          </xdr:txBody>
        </xdr:sp>
      </mc:Choice>
      <mc:Fallback xmlns="">
        <xdr:sp macro="" textlink="">
          <xdr:nvSpPr>
            <xdr:cNvPr id="14" name="TextBox 13">
              <a:extLst>
                <a:ext uri="{FF2B5EF4-FFF2-40B4-BE49-F238E27FC236}">
                  <a16:creationId xmlns:a16="http://schemas.microsoft.com/office/drawing/2014/main" id="{9857193F-8A17-4ACF-89AC-11A9A9E02C33}"/>
                </a:ext>
              </a:extLst>
            </xdr:cNvPr>
            <xdr:cNvSpPr txBox="1"/>
          </xdr:nvSpPr>
          <xdr:spPr>
            <a:xfrm>
              <a:off x="882174" y="114173"/>
              <a:ext cx="196079" cy="22121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400" b="0" i="0">
                  <a:latin typeface="Cambria Math" panose="02040503050406030204" pitchFamily="18" charset="0"/>
                </a:rPr>
                <a:t>𝑥_𝑡</a:t>
              </a:r>
              <a:endParaRPr lang="en-US" sz="1400"/>
            </a:p>
          </xdr:txBody>
        </xdr:sp>
      </mc:Fallback>
    </mc:AlternateContent>
    <xdr:clientData/>
  </xdr:oneCellAnchor>
  <xdr:oneCellAnchor>
    <xdr:from>
      <xdr:col>2</xdr:col>
      <xdr:colOff>333534</xdr:colOff>
      <xdr:row>0</xdr:row>
      <xdr:rowOff>91313</xdr:rowOff>
    </xdr:from>
    <xdr:ext cx="187167" cy="22121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5" name="TextBox 14">
              <a:extLst>
                <a:ext uri="{FF2B5EF4-FFF2-40B4-BE49-F238E27FC236}">
                  <a16:creationId xmlns:a16="http://schemas.microsoft.com/office/drawing/2014/main" id="{A752D0DC-A104-4C1F-B033-043C949B118A}"/>
                </a:ext>
              </a:extLst>
            </xdr:cNvPr>
            <xdr:cNvSpPr txBox="1"/>
          </xdr:nvSpPr>
          <xdr:spPr>
            <a:xfrm>
              <a:off x="1712754" y="91313"/>
              <a:ext cx="187167" cy="22121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̂"/>
                        <m:ctrlPr>
                          <a:rPr lang="en-US" sz="1400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𝑚</m:t>
                        </m:r>
                      </m:e>
                    </m:acc>
                  </m:oMath>
                </m:oMathPara>
              </a14:m>
              <a:endParaRPr lang="en-US" sz="1400"/>
            </a:p>
          </xdr:txBody>
        </xdr:sp>
      </mc:Choice>
      <mc:Fallback xmlns="">
        <xdr:sp macro="" textlink="">
          <xdr:nvSpPr>
            <xdr:cNvPr id="15" name="TextBox 14">
              <a:extLst>
                <a:ext uri="{FF2B5EF4-FFF2-40B4-BE49-F238E27FC236}">
                  <a16:creationId xmlns:a16="http://schemas.microsoft.com/office/drawing/2014/main" id="{A752D0DC-A104-4C1F-B033-043C949B118A}"/>
                </a:ext>
              </a:extLst>
            </xdr:cNvPr>
            <xdr:cNvSpPr txBox="1"/>
          </xdr:nvSpPr>
          <xdr:spPr>
            <a:xfrm>
              <a:off x="1712754" y="91313"/>
              <a:ext cx="187167" cy="22121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400" b="0" i="0">
                  <a:latin typeface="Cambria Math" panose="02040503050406030204" pitchFamily="18" charset="0"/>
                </a:rPr>
                <a:t>𝑚 ̂</a:t>
              </a:r>
              <a:endParaRPr lang="en-US" sz="1400"/>
            </a:p>
          </xdr:txBody>
        </xdr:sp>
      </mc:Fallback>
    </mc:AlternateContent>
    <xdr:clientData/>
  </xdr:oneCellAnchor>
  <xdr:oneCellAnchor>
    <xdr:from>
      <xdr:col>3</xdr:col>
      <xdr:colOff>325914</xdr:colOff>
      <xdr:row>0</xdr:row>
      <xdr:rowOff>76073</xdr:rowOff>
    </xdr:from>
    <xdr:ext cx="120161" cy="22121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6" name="TextBox 15">
              <a:extLst>
                <a:ext uri="{FF2B5EF4-FFF2-40B4-BE49-F238E27FC236}">
                  <a16:creationId xmlns:a16="http://schemas.microsoft.com/office/drawing/2014/main" id="{D2705C83-4DE0-4129-BB4E-F81B34577A7B}"/>
                </a:ext>
              </a:extLst>
            </xdr:cNvPr>
            <xdr:cNvSpPr txBox="1"/>
          </xdr:nvSpPr>
          <xdr:spPr>
            <a:xfrm>
              <a:off x="2543334" y="76073"/>
              <a:ext cx="120161" cy="22121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̂"/>
                        <m:ctrlPr>
                          <a:rPr lang="en-US" sz="1400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𝑠</m:t>
                        </m:r>
                      </m:e>
                    </m:acc>
                  </m:oMath>
                </m:oMathPara>
              </a14:m>
              <a:endParaRPr lang="en-US" sz="1400"/>
            </a:p>
          </xdr:txBody>
        </xdr:sp>
      </mc:Choice>
      <mc:Fallback xmlns="">
        <xdr:sp macro="" textlink="">
          <xdr:nvSpPr>
            <xdr:cNvPr id="16" name="TextBox 15">
              <a:extLst>
                <a:ext uri="{FF2B5EF4-FFF2-40B4-BE49-F238E27FC236}">
                  <a16:creationId xmlns:a16="http://schemas.microsoft.com/office/drawing/2014/main" id="{D2705C83-4DE0-4129-BB4E-F81B34577A7B}"/>
                </a:ext>
              </a:extLst>
            </xdr:cNvPr>
            <xdr:cNvSpPr txBox="1"/>
          </xdr:nvSpPr>
          <xdr:spPr>
            <a:xfrm>
              <a:off x="2543334" y="76073"/>
              <a:ext cx="120161" cy="22121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400" b="0" i="0">
                  <a:latin typeface="Cambria Math" panose="02040503050406030204" pitchFamily="18" charset="0"/>
                </a:rPr>
                <a:t>𝑠 ̂</a:t>
              </a:r>
              <a:endParaRPr lang="en-US" sz="1400"/>
            </a:p>
          </xdr:txBody>
        </xdr:sp>
      </mc:Fallback>
    </mc:AlternateContent>
    <xdr:clientData/>
  </xdr:one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BEFD67-1FFC-4CEC-A668-9A144E8F85C9}">
  <dimension ref="A1:N146"/>
  <sheetViews>
    <sheetView tabSelected="1" workbookViewId="0">
      <selection activeCell="F7" sqref="F7"/>
    </sheetView>
  </sheetViews>
  <sheetFormatPr defaultRowHeight="14.4" x14ac:dyDescent="0.3"/>
  <cols>
    <col min="2" max="2" width="11.21875" bestFit="1" customWidth="1"/>
    <col min="3" max="3" width="12.21875" bestFit="1" customWidth="1"/>
    <col min="4" max="6" width="11.21875" bestFit="1" customWidth="1"/>
    <col min="7" max="7" width="18.88671875" customWidth="1"/>
    <col min="14" max="14" width="9.6640625" customWidth="1"/>
  </cols>
  <sheetData>
    <row r="1" spans="1:4" ht="28.8" x14ac:dyDescent="0.3">
      <c r="A1" s="1" t="s">
        <v>0</v>
      </c>
      <c r="B1" s="2" t="s">
        <v>1</v>
      </c>
      <c r="C1" s="1"/>
      <c r="D1" s="1"/>
    </row>
    <row r="2" spans="1:4" x14ac:dyDescent="0.3">
      <c r="A2" t="s">
        <v>4</v>
      </c>
      <c r="B2">
        <v>3034</v>
      </c>
      <c r="C2" t="str">
        <f>IFERROR(((0.5 *#REF!)+#REF!+#REF!+#REF!+#REF!+B1+B2+B3+B4+B5+B6+B7+(0.5*B8))/12, "NA")</f>
        <v>NA</v>
      </c>
      <c r="D2" t="str">
        <f t="shared" ref="D2:D7" si="0">IFERROR(B2-C2, "NA")</f>
        <v>NA</v>
      </c>
    </row>
    <row r="3" spans="1:4" x14ac:dyDescent="0.3">
      <c r="A3" t="s">
        <v>5</v>
      </c>
      <c r="B3">
        <v>2748</v>
      </c>
      <c r="C3" t="str">
        <f>IFERROR(((0.5 *#REF!)+#REF!+#REF!+#REF!+B1+B2+B3+B4+B5+B6+B7+B8+(0.5*B9))/12, "NA")</f>
        <v>NA</v>
      </c>
      <c r="D3" t="str">
        <f t="shared" si="0"/>
        <v>NA</v>
      </c>
    </row>
    <row r="4" spans="1:4" x14ac:dyDescent="0.3">
      <c r="A4" t="s">
        <v>6</v>
      </c>
      <c r="B4">
        <v>3164</v>
      </c>
      <c r="C4" t="str">
        <f>IFERROR(((0.5 *#REF!)+#REF!+#REF!+B1+B2+B3+B4+B5+B6+B7+B8+B9+(0.5*B10))/12, "NA")</f>
        <v>NA</v>
      </c>
      <c r="D4" t="str">
        <f t="shared" si="0"/>
        <v>NA</v>
      </c>
    </row>
    <row r="5" spans="1:4" x14ac:dyDescent="0.3">
      <c r="A5" t="s">
        <v>7</v>
      </c>
      <c r="B5">
        <v>3238</v>
      </c>
      <c r="C5" t="str">
        <f>IFERROR(((0.5 *#REF!)+#REF!+B1+B2+B3+B4+B5+B6+B7+B8+B9+B10+(0.5*B11))/12, "NA")</f>
        <v>NA</v>
      </c>
      <c r="D5" t="str">
        <f t="shared" si="0"/>
        <v>NA</v>
      </c>
    </row>
    <row r="6" spans="1:4" x14ac:dyDescent="0.3">
      <c r="A6" t="s">
        <v>8</v>
      </c>
      <c r="B6">
        <v>3416</v>
      </c>
      <c r="C6" t="str">
        <f>IFERROR(((0.5 *#REF!)+B1+B2+B3+B4+B5+B6+B7+B8+B9+B10+B11+(0.5*B12))/12, "NA")</f>
        <v>NA</v>
      </c>
      <c r="D6" t="str">
        <f t="shared" si="0"/>
        <v>NA</v>
      </c>
    </row>
    <row r="7" spans="1:4" x14ac:dyDescent="0.3">
      <c r="A7" t="s">
        <v>9</v>
      </c>
      <c r="B7">
        <v>3492</v>
      </c>
      <c r="C7" t="str">
        <f t="shared" ref="C7" si="1">IFERROR(((0.5 * B1)+B2+B3+B4+B5+B6+B7+B8+B9+B10+B11+B12+(0.5*B13))/12, "NA")</f>
        <v>NA</v>
      </c>
      <c r="D7" t="str">
        <f t="shared" si="0"/>
        <v>NA</v>
      </c>
    </row>
    <row r="8" spans="1:4" x14ac:dyDescent="0.3">
      <c r="A8" t="s">
        <v>10</v>
      </c>
      <c r="B8">
        <v>3730</v>
      </c>
      <c r="C8" s="3">
        <f>IFERROR(((0.5 * B2)+B3+B4+B5+B6+B7+B8+B9+B10+B11+B12+B13+(0.5*B14))/12, "NA")</f>
        <v>3351.5833333333335</v>
      </c>
      <c r="D8" s="3">
        <f>IFERROR(B8-C8, "NA")</f>
        <v>378.41666666666652</v>
      </c>
    </row>
    <row r="9" spans="1:4" x14ac:dyDescent="0.3">
      <c r="A9" t="s">
        <v>11</v>
      </c>
      <c r="B9">
        <v>3409</v>
      </c>
      <c r="C9" s="3">
        <f>IFERROR(((0.5 * B3)+B4+B5+B6+B7+B8+B9+B10+B11+B12+B13+B14+(0.5*B15))/12, "NA")</f>
        <v>3350</v>
      </c>
      <c r="D9" s="3">
        <f t="shared" ref="D9:D61" si="2">IFERROR(B9-C9, "NA")</f>
        <v>59</v>
      </c>
    </row>
    <row r="10" spans="1:4" x14ac:dyDescent="0.3">
      <c r="A10" t="s">
        <v>12</v>
      </c>
      <c r="B10">
        <v>3572</v>
      </c>
      <c r="C10" s="3">
        <f t="shared" ref="C10:C61" si="3">IFERROR(((0.5 * B4)+B5+B6+B7+B8+B9+B10+B11+B12+B13+B14+B15+(0.5*B16))/12, "NA")</f>
        <v>3343.2083333333335</v>
      </c>
      <c r="D10" s="3">
        <f t="shared" si="2"/>
        <v>228.79166666666652</v>
      </c>
    </row>
    <row r="11" spans="1:4" x14ac:dyDescent="0.3">
      <c r="A11" t="s">
        <v>13</v>
      </c>
      <c r="B11">
        <v>3629</v>
      </c>
      <c r="C11" s="3">
        <f t="shared" si="3"/>
        <v>3326.2083333333335</v>
      </c>
      <c r="D11" s="3">
        <f t="shared" si="2"/>
        <v>302.79166666666652</v>
      </c>
    </row>
    <row r="12" spans="1:4" x14ac:dyDescent="0.3">
      <c r="A12" t="s">
        <v>14</v>
      </c>
      <c r="B12">
        <v>3408</v>
      </c>
      <c r="C12" s="3">
        <f t="shared" si="3"/>
        <v>3316.5416666666665</v>
      </c>
      <c r="D12" s="3">
        <f t="shared" si="2"/>
        <v>91.458333333333485</v>
      </c>
    </row>
    <row r="13" spans="1:4" x14ac:dyDescent="0.3">
      <c r="A13" t="s">
        <v>15</v>
      </c>
      <c r="B13">
        <v>3391</v>
      </c>
      <c r="C13" s="3">
        <f t="shared" si="3"/>
        <v>3318.5833333333335</v>
      </c>
      <c r="D13" s="3">
        <f t="shared" si="2"/>
        <v>72.416666666666515</v>
      </c>
    </row>
    <row r="14" spans="1:4" x14ac:dyDescent="0.3">
      <c r="A14" t="s">
        <v>16</v>
      </c>
      <c r="B14">
        <v>3010</v>
      </c>
      <c r="C14" s="3">
        <f t="shared" si="3"/>
        <v>3312.0833333333335</v>
      </c>
      <c r="D14" s="3">
        <f t="shared" si="2"/>
        <v>-302.08333333333348</v>
      </c>
    </row>
    <row r="15" spans="1:4" x14ac:dyDescent="0.3">
      <c r="A15" t="s">
        <v>17</v>
      </c>
      <c r="B15">
        <v>2734</v>
      </c>
      <c r="C15" s="3">
        <f t="shared" si="3"/>
        <v>3308.0416666666665</v>
      </c>
      <c r="D15" s="3">
        <f t="shared" si="2"/>
        <v>-574.04166666666652</v>
      </c>
    </row>
    <row r="16" spans="1:4" x14ac:dyDescent="0.3">
      <c r="A16" t="s">
        <v>18</v>
      </c>
      <c r="B16">
        <v>3015</v>
      </c>
      <c r="C16" s="3">
        <f t="shared" si="3"/>
        <v>3311.7083333333335</v>
      </c>
      <c r="D16" s="3">
        <f t="shared" si="2"/>
        <v>-296.70833333333348</v>
      </c>
    </row>
    <row r="17" spans="1:4" x14ac:dyDescent="0.3">
      <c r="A17" t="s">
        <v>19</v>
      </c>
      <c r="B17">
        <v>2979</v>
      </c>
      <c r="C17" s="3">
        <f t="shared" si="3"/>
        <v>3313.1666666666665</v>
      </c>
      <c r="D17" s="3">
        <f t="shared" si="2"/>
        <v>-334.16666666666652</v>
      </c>
    </row>
    <row r="18" spans="1:4" x14ac:dyDescent="0.3">
      <c r="A18" t="s">
        <v>20</v>
      </c>
      <c r="B18">
        <v>3443</v>
      </c>
      <c r="C18" s="3">
        <f t="shared" si="3"/>
        <v>3307.75</v>
      </c>
      <c r="D18" s="3">
        <f t="shared" si="2"/>
        <v>135.25</v>
      </c>
    </row>
    <row r="19" spans="1:4" x14ac:dyDescent="0.3">
      <c r="A19" t="s">
        <v>21</v>
      </c>
      <c r="B19">
        <v>3514</v>
      </c>
      <c r="C19" s="3">
        <f t="shared" si="3"/>
        <v>3292.4166666666665</v>
      </c>
      <c r="D19" s="3">
        <f t="shared" si="2"/>
        <v>221.58333333333348</v>
      </c>
    </row>
    <row r="20" spans="1:4" x14ac:dyDescent="0.3">
      <c r="A20" t="s">
        <v>22</v>
      </c>
      <c r="B20">
        <v>3552</v>
      </c>
      <c r="C20" s="3">
        <f t="shared" si="3"/>
        <v>3281.0833333333335</v>
      </c>
      <c r="D20" s="3">
        <f t="shared" si="2"/>
        <v>270.91666666666652</v>
      </c>
    </row>
    <row r="21" spans="1:4" x14ac:dyDescent="0.3">
      <c r="A21" t="s">
        <v>23</v>
      </c>
      <c r="B21">
        <v>3490</v>
      </c>
      <c r="C21" s="3">
        <f t="shared" si="3"/>
        <v>3270.2083333333335</v>
      </c>
      <c r="D21" s="3">
        <f t="shared" si="2"/>
        <v>219.79166666666652</v>
      </c>
    </row>
    <row r="22" spans="1:4" x14ac:dyDescent="0.3">
      <c r="A22" t="s">
        <v>24</v>
      </c>
      <c r="B22">
        <v>3579</v>
      </c>
      <c r="C22" s="3">
        <f t="shared" si="3"/>
        <v>3259.4583333333335</v>
      </c>
      <c r="D22" s="3">
        <f t="shared" si="2"/>
        <v>319.54166666666652</v>
      </c>
    </row>
    <row r="23" spans="1:4" x14ac:dyDescent="0.3">
      <c r="A23" t="s">
        <v>25</v>
      </c>
      <c r="B23">
        <v>3657</v>
      </c>
      <c r="C23" s="3">
        <f t="shared" si="3"/>
        <v>3261.1666666666665</v>
      </c>
      <c r="D23" s="3">
        <f t="shared" si="2"/>
        <v>395.83333333333348</v>
      </c>
    </row>
    <row r="24" spans="1:4" x14ac:dyDescent="0.3">
      <c r="A24" t="s">
        <v>26</v>
      </c>
      <c r="B24">
        <v>3250</v>
      </c>
      <c r="C24" s="3">
        <f t="shared" si="3"/>
        <v>3264.25</v>
      </c>
      <c r="D24" s="3">
        <f t="shared" si="2"/>
        <v>-14.25</v>
      </c>
    </row>
    <row r="25" spans="1:4" x14ac:dyDescent="0.3">
      <c r="A25" t="s">
        <v>27</v>
      </c>
      <c r="B25">
        <v>3181</v>
      </c>
      <c r="C25" s="3">
        <f t="shared" si="3"/>
        <v>3260.4583333333335</v>
      </c>
      <c r="D25" s="3">
        <f t="shared" si="2"/>
        <v>-79.458333333333485</v>
      </c>
    </row>
    <row r="26" spans="1:4" x14ac:dyDescent="0.3">
      <c r="A26" t="s">
        <v>28</v>
      </c>
      <c r="B26">
        <v>2948</v>
      </c>
      <c r="C26" s="3">
        <f t="shared" si="3"/>
        <v>3256.7083333333335</v>
      </c>
      <c r="D26" s="3">
        <f t="shared" si="2"/>
        <v>-308.70833333333348</v>
      </c>
    </row>
    <row r="27" spans="1:4" x14ac:dyDescent="0.3">
      <c r="A27" t="s">
        <v>29</v>
      </c>
      <c r="B27">
        <v>2535</v>
      </c>
      <c r="C27" s="3">
        <f t="shared" si="3"/>
        <v>3262.125</v>
      </c>
      <c r="D27" s="3">
        <f t="shared" si="2"/>
        <v>-727.125</v>
      </c>
    </row>
    <row r="28" spans="1:4" x14ac:dyDescent="0.3">
      <c r="A28" t="s">
        <v>30</v>
      </c>
      <c r="B28">
        <v>2956</v>
      </c>
      <c r="C28" s="3">
        <f t="shared" si="3"/>
        <v>3267.0833333333335</v>
      </c>
      <c r="D28" s="3">
        <f t="shared" si="2"/>
        <v>-311.08333333333348</v>
      </c>
    </row>
    <row r="29" spans="1:4" x14ac:dyDescent="0.3">
      <c r="A29" t="s">
        <v>31</v>
      </c>
      <c r="B29">
        <v>3079</v>
      </c>
      <c r="C29" s="3">
        <f t="shared" si="3"/>
        <v>3259.2916666666665</v>
      </c>
      <c r="D29" s="3">
        <f t="shared" si="2"/>
        <v>-180.29166666666652</v>
      </c>
    </row>
    <row r="30" spans="1:4" x14ac:dyDescent="0.3">
      <c r="A30" t="s">
        <v>32</v>
      </c>
      <c r="B30">
        <v>3417</v>
      </c>
      <c r="C30" s="3">
        <f t="shared" si="3"/>
        <v>3254</v>
      </c>
      <c r="D30" s="3">
        <f t="shared" si="2"/>
        <v>163</v>
      </c>
    </row>
    <row r="31" spans="1:4" x14ac:dyDescent="0.3">
      <c r="A31" t="s">
        <v>33</v>
      </c>
      <c r="B31">
        <v>3449</v>
      </c>
      <c r="C31" s="3">
        <f t="shared" si="3"/>
        <v>3256.9583333333335</v>
      </c>
      <c r="D31" s="3">
        <f t="shared" si="2"/>
        <v>192.04166666666652</v>
      </c>
    </row>
    <row r="32" spans="1:4" x14ac:dyDescent="0.3">
      <c r="A32" t="s">
        <v>34</v>
      </c>
      <c r="B32">
        <v>3527</v>
      </c>
      <c r="C32" s="3">
        <f t="shared" si="3"/>
        <v>3256.7083333333335</v>
      </c>
      <c r="D32" s="3">
        <f t="shared" si="2"/>
        <v>270.29166666666652</v>
      </c>
    </row>
    <row r="33" spans="1:4" x14ac:dyDescent="0.3">
      <c r="A33" t="s">
        <v>35</v>
      </c>
      <c r="B33">
        <v>3645</v>
      </c>
      <c r="C33" s="3">
        <f t="shared" si="3"/>
        <v>3269</v>
      </c>
      <c r="D33" s="3">
        <f t="shared" si="2"/>
        <v>376</v>
      </c>
    </row>
    <row r="34" spans="1:4" x14ac:dyDescent="0.3">
      <c r="A34" t="s">
        <v>36</v>
      </c>
      <c r="B34">
        <v>3543</v>
      </c>
      <c r="C34" s="3">
        <f t="shared" si="3"/>
        <v>3279.0833333333335</v>
      </c>
      <c r="D34" s="3">
        <f t="shared" si="2"/>
        <v>263.91666666666652</v>
      </c>
    </row>
    <row r="35" spans="1:4" x14ac:dyDescent="0.3">
      <c r="A35" t="s">
        <v>37</v>
      </c>
      <c r="B35">
        <v>3506</v>
      </c>
      <c r="C35" s="3">
        <f t="shared" si="3"/>
        <v>3252.8333333333335</v>
      </c>
      <c r="D35" s="3">
        <f t="shared" si="2"/>
        <v>253.16666666666652</v>
      </c>
    </row>
    <row r="36" spans="1:4" x14ac:dyDescent="0.3">
      <c r="A36" t="s">
        <v>38</v>
      </c>
      <c r="B36">
        <v>3274</v>
      </c>
      <c r="C36" s="3">
        <f t="shared" si="3"/>
        <v>3228.0416666666665</v>
      </c>
      <c r="D36" s="3">
        <f t="shared" si="2"/>
        <v>45.958333333333485</v>
      </c>
    </row>
    <row r="37" spans="1:4" x14ac:dyDescent="0.3">
      <c r="A37" t="s">
        <v>39</v>
      </c>
      <c r="B37">
        <v>3228</v>
      </c>
      <c r="C37" s="3">
        <f t="shared" si="3"/>
        <v>3248.2083333333335</v>
      </c>
      <c r="D37" s="3">
        <f t="shared" si="2"/>
        <v>-20.208333333333485</v>
      </c>
    </row>
    <row r="38" spans="1:4" x14ac:dyDescent="0.3">
      <c r="A38" t="s">
        <v>40</v>
      </c>
      <c r="B38">
        <v>2895</v>
      </c>
      <c r="C38" s="3">
        <f t="shared" si="3"/>
        <v>3294.2916666666665</v>
      </c>
      <c r="D38" s="3">
        <f t="shared" si="2"/>
        <v>-399.29166666666652</v>
      </c>
    </row>
    <row r="39" spans="1:4" x14ac:dyDescent="0.3">
      <c r="A39" t="s">
        <v>41</v>
      </c>
      <c r="B39">
        <v>2883</v>
      </c>
      <c r="C39" s="3">
        <f t="shared" si="3"/>
        <v>3340.3333333333335</v>
      </c>
      <c r="D39" s="3">
        <f t="shared" si="2"/>
        <v>-457.33333333333348</v>
      </c>
    </row>
    <row r="40" spans="1:4" x14ac:dyDescent="0.3">
      <c r="A40" t="s">
        <v>42</v>
      </c>
      <c r="B40">
        <v>2850</v>
      </c>
      <c r="C40" s="3">
        <f t="shared" si="3"/>
        <v>3384.6666666666665</v>
      </c>
      <c r="D40" s="3">
        <f t="shared" si="2"/>
        <v>-534.66666666666652</v>
      </c>
    </row>
    <row r="41" spans="1:4" x14ac:dyDescent="0.3">
      <c r="A41" t="s">
        <v>43</v>
      </c>
      <c r="B41">
        <v>2555</v>
      </c>
      <c r="C41" s="3">
        <f t="shared" si="3"/>
        <v>3433.5416666666665</v>
      </c>
      <c r="D41" s="3">
        <f t="shared" si="2"/>
        <v>-878.54166666666652</v>
      </c>
    </row>
    <row r="42" spans="1:4" x14ac:dyDescent="0.3">
      <c r="A42" t="s">
        <v>44</v>
      </c>
      <c r="B42">
        <v>3346</v>
      </c>
      <c r="C42" s="3">
        <f t="shared" si="3"/>
        <v>3481.2916666666665</v>
      </c>
      <c r="D42" s="3">
        <f t="shared" si="2"/>
        <v>-135.29166666666652</v>
      </c>
    </row>
    <row r="43" spans="1:4" x14ac:dyDescent="0.3">
      <c r="A43" t="s">
        <v>45</v>
      </c>
      <c r="B43">
        <v>4004</v>
      </c>
      <c r="C43" s="3">
        <f t="shared" si="3"/>
        <v>3514.8333333333335</v>
      </c>
      <c r="D43" s="3">
        <f t="shared" si="2"/>
        <v>489.16666666666652</v>
      </c>
    </row>
    <row r="44" spans="1:4" x14ac:dyDescent="0.3">
      <c r="A44" t="s">
        <v>46</v>
      </c>
      <c r="B44">
        <v>4078</v>
      </c>
      <c r="C44" s="3">
        <f t="shared" si="3"/>
        <v>3549.875</v>
      </c>
      <c r="D44" s="3">
        <f t="shared" si="2"/>
        <v>528.125</v>
      </c>
    </row>
    <row r="45" spans="1:4" x14ac:dyDescent="0.3">
      <c r="A45" t="s">
        <v>47</v>
      </c>
      <c r="B45">
        <v>4199</v>
      </c>
      <c r="C45" s="3">
        <f t="shared" si="3"/>
        <v>3567.7083333333335</v>
      </c>
      <c r="D45" s="3">
        <f t="shared" si="2"/>
        <v>631.29166666666652</v>
      </c>
    </row>
    <row r="46" spans="1:4" x14ac:dyDescent="0.3">
      <c r="A46" t="s">
        <v>48</v>
      </c>
      <c r="B46">
        <v>4053</v>
      </c>
      <c r="C46" s="3">
        <f t="shared" si="3"/>
        <v>3590.6666666666665</v>
      </c>
      <c r="D46" s="3">
        <f t="shared" si="2"/>
        <v>462.33333333333348</v>
      </c>
    </row>
    <row r="47" spans="1:4" x14ac:dyDescent="0.3">
      <c r="A47" t="s">
        <v>49</v>
      </c>
      <c r="B47">
        <v>4169</v>
      </c>
      <c r="C47" s="3">
        <f t="shared" si="3"/>
        <v>3672.125</v>
      </c>
      <c r="D47" s="3">
        <f t="shared" si="2"/>
        <v>496.875</v>
      </c>
    </row>
    <row r="48" spans="1:4" x14ac:dyDescent="0.3">
      <c r="A48" t="s">
        <v>50</v>
      </c>
      <c r="B48">
        <v>3757</v>
      </c>
      <c r="C48" s="3">
        <f t="shared" si="3"/>
        <v>3758.1666666666665</v>
      </c>
      <c r="D48" s="3">
        <f t="shared" si="2"/>
        <v>-1.1666666666665151</v>
      </c>
    </row>
    <row r="49" spans="1:4" x14ac:dyDescent="0.3">
      <c r="A49" t="s">
        <v>51</v>
      </c>
      <c r="B49">
        <v>3550</v>
      </c>
      <c r="C49" s="3">
        <f t="shared" si="3"/>
        <v>3793.7916666666665</v>
      </c>
      <c r="D49" s="3">
        <f t="shared" si="2"/>
        <v>-243.79166666666652</v>
      </c>
    </row>
    <row r="50" spans="1:4" x14ac:dyDescent="0.3">
      <c r="A50" t="s">
        <v>52</v>
      </c>
      <c r="B50">
        <v>3414</v>
      </c>
      <c r="C50" s="3">
        <f t="shared" si="3"/>
        <v>3804.8333333333335</v>
      </c>
      <c r="D50" s="3">
        <f t="shared" si="2"/>
        <v>-390.83333333333348</v>
      </c>
    </row>
    <row r="51" spans="1:4" x14ac:dyDescent="0.3">
      <c r="A51" t="s">
        <v>53</v>
      </c>
      <c r="B51">
        <v>2792</v>
      </c>
      <c r="C51" s="3">
        <f t="shared" si="3"/>
        <v>3816.625</v>
      </c>
      <c r="D51" s="3">
        <f t="shared" si="2"/>
        <v>-1024.625</v>
      </c>
    </row>
    <row r="52" spans="1:4" x14ac:dyDescent="0.3">
      <c r="A52" t="s">
        <v>54</v>
      </c>
      <c r="B52">
        <v>3492</v>
      </c>
      <c r="C52" s="3">
        <f t="shared" si="3"/>
        <v>3830.9583333333335</v>
      </c>
      <c r="D52" s="3">
        <f t="shared" si="2"/>
        <v>-338.95833333333348</v>
      </c>
    </row>
    <row r="53" spans="1:4" x14ac:dyDescent="0.3">
      <c r="A53" t="s">
        <v>55</v>
      </c>
      <c r="B53">
        <v>3868</v>
      </c>
      <c r="C53" s="3">
        <f t="shared" si="3"/>
        <v>3853.2916666666665</v>
      </c>
      <c r="D53" s="3">
        <f t="shared" si="2"/>
        <v>14.708333333333485</v>
      </c>
    </row>
    <row r="54" spans="1:4" x14ac:dyDescent="0.3">
      <c r="A54" t="s">
        <v>56</v>
      </c>
      <c r="B54">
        <v>4098</v>
      </c>
      <c r="C54" s="3">
        <f t="shared" si="3"/>
        <v>3875.5</v>
      </c>
      <c r="D54" s="3">
        <f t="shared" si="2"/>
        <v>222.5</v>
      </c>
    </row>
    <row r="55" spans="1:4" x14ac:dyDescent="0.3">
      <c r="A55" t="s">
        <v>57</v>
      </c>
      <c r="B55">
        <v>4107</v>
      </c>
      <c r="C55" s="3">
        <f t="shared" si="3"/>
        <v>3899.8333333333335</v>
      </c>
      <c r="D55" s="3">
        <f t="shared" si="2"/>
        <v>207.16666666666652</v>
      </c>
    </row>
    <row r="56" spans="1:4" x14ac:dyDescent="0.3">
      <c r="A56" t="s">
        <v>58</v>
      </c>
      <c r="B56">
        <v>4240</v>
      </c>
      <c r="C56" t="str">
        <f t="shared" si="3"/>
        <v>NA</v>
      </c>
      <c r="D56" t="str">
        <f t="shared" si="2"/>
        <v>NA</v>
      </c>
    </row>
    <row r="57" spans="1:4" x14ac:dyDescent="0.3">
      <c r="A57" t="s">
        <v>59</v>
      </c>
      <c r="B57">
        <v>4320</v>
      </c>
      <c r="C57" t="str">
        <f t="shared" si="3"/>
        <v>NA</v>
      </c>
      <c r="D57" t="str">
        <f t="shared" si="2"/>
        <v>NA</v>
      </c>
    </row>
    <row r="58" spans="1:4" x14ac:dyDescent="0.3">
      <c r="A58" t="s">
        <v>60</v>
      </c>
      <c r="B58">
        <v>4276</v>
      </c>
      <c r="C58" t="str">
        <f t="shared" si="3"/>
        <v>NA</v>
      </c>
      <c r="D58" t="str">
        <f t="shared" si="2"/>
        <v>NA</v>
      </c>
    </row>
    <row r="59" spans="1:4" x14ac:dyDescent="0.3">
      <c r="A59" t="s">
        <v>61</v>
      </c>
      <c r="B59">
        <v>4482</v>
      </c>
      <c r="C59" t="str">
        <f t="shared" si="3"/>
        <v>NA</v>
      </c>
      <c r="D59" t="str">
        <f t="shared" si="2"/>
        <v>NA</v>
      </c>
    </row>
    <row r="60" spans="1:4" x14ac:dyDescent="0.3">
      <c r="A60" t="s">
        <v>62</v>
      </c>
      <c r="B60">
        <v>3977</v>
      </c>
      <c r="C60" t="str">
        <f t="shared" si="3"/>
        <v>NA</v>
      </c>
      <c r="D60" t="str">
        <f t="shared" si="2"/>
        <v>NA</v>
      </c>
    </row>
    <row r="61" spans="1:4" x14ac:dyDescent="0.3">
      <c r="A61" t="s">
        <v>63</v>
      </c>
      <c r="B61">
        <v>3914</v>
      </c>
      <c r="C61" t="str">
        <f t="shared" si="3"/>
        <v>NA</v>
      </c>
      <c r="D61" t="str">
        <f t="shared" si="2"/>
        <v>NA</v>
      </c>
    </row>
    <row r="62" spans="1:4" x14ac:dyDescent="0.3">
      <c r="B62" t="s">
        <v>64</v>
      </c>
    </row>
    <row r="63" spans="1:4" x14ac:dyDescent="0.3">
      <c r="B63" t="s">
        <v>64</v>
      </c>
    </row>
    <row r="64" spans="1:4" x14ac:dyDescent="0.3">
      <c r="B64" t="s">
        <v>64</v>
      </c>
    </row>
    <row r="65" spans="1:7" x14ac:dyDescent="0.3">
      <c r="B65" t="s">
        <v>64</v>
      </c>
    </row>
    <row r="66" spans="1:7" x14ac:dyDescent="0.3">
      <c r="B66" t="s">
        <v>64</v>
      </c>
    </row>
    <row r="67" spans="1:7" x14ac:dyDescent="0.3">
      <c r="B67" t="s">
        <v>64</v>
      </c>
    </row>
    <row r="69" spans="1:7" ht="37.799999999999997" customHeight="1" x14ac:dyDescent="0.3">
      <c r="A69" s="1" t="s">
        <v>0</v>
      </c>
      <c r="B69" s="2" t="s">
        <v>1</v>
      </c>
      <c r="C69" s="1"/>
      <c r="D69" s="1"/>
      <c r="E69" s="1"/>
      <c r="F69" s="1" t="s">
        <v>2</v>
      </c>
      <c r="G69" s="2" t="s">
        <v>3</v>
      </c>
    </row>
    <row r="70" spans="1:7" x14ac:dyDescent="0.3">
      <c r="A70" t="s">
        <v>4</v>
      </c>
      <c r="B70">
        <v>3034</v>
      </c>
      <c r="C70" t="str">
        <f>IFERROR(((0.5 *#REF!)+#REF!+#REF!+#REF!+#REF!+B69+B70+B71+B72+B73+B74+B75+(0.5*B76))/12, "NA")</f>
        <v>NA</v>
      </c>
      <c r="D70" t="str">
        <f t="shared" ref="D70:D75" si="4">IFERROR(B70-C70, "NA")</f>
        <v>NA</v>
      </c>
      <c r="E70" s="3" cm="1">
        <f t="array" ref="E70:E81">TRANSPOSE(B$146:M$146)</f>
        <v>-345.22309027777783</v>
      </c>
      <c r="F70" t="str">
        <f>IFERROR(B70-C70-E70, "NA")</f>
        <v>NA</v>
      </c>
      <c r="G70" s="3">
        <f>B70-E70</f>
        <v>3379.2230902777778</v>
      </c>
    </row>
    <row r="71" spans="1:7" x14ac:dyDescent="0.3">
      <c r="A71" t="s">
        <v>5</v>
      </c>
      <c r="B71">
        <v>2748</v>
      </c>
      <c r="C71" t="str">
        <f>IFERROR(((0.5 *#REF!)+#REF!+#REF!+#REF!+B69+B70+B71+B72+B73+B74+B75+B76+(0.5*B77))/12, "NA")</f>
        <v>NA</v>
      </c>
      <c r="D71" t="str">
        <f t="shared" si="4"/>
        <v>NA</v>
      </c>
      <c r="E71" s="3">
        <v>-690.77517361111109</v>
      </c>
      <c r="F71" t="str">
        <f t="shared" ref="F71:F129" si="5">IFERROR(B71-C71-E71, "NA")</f>
        <v>NA</v>
      </c>
      <c r="G71" s="3">
        <f t="shared" ref="G71:G129" si="6">B71-E71</f>
        <v>3438.7751736111113</v>
      </c>
    </row>
    <row r="72" spans="1:7" x14ac:dyDescent="0.3">
      <c r="A72" t="s">
        <v>6</v>
      </c>
      <c r="B72">
        <v>3164</v>
      </c>
      <c r="C72" t="str">
        <f>IFERROR(((0.5 *#REF!)+#REF!+#REF!+B69+B70+B71+B72+B73+B74+B75+B76+B77+(0.5*B78))/12, "NA")</f>
        <v>NA</v>
      </c>
      <c r="D72" t="str">
        <f t="shared" si="4"/>
        <v>NA</v>
      </c>
      <c r="E72" s="3">
        <v>-365.34809027777783</v>
      </c>
      <c r="F72" t="str">
        <f t="shared" si="5"/>
        <v>NA</v>
      </c>
      <c r="G72" s="3">
        <f t="shared" si="6"/>
        <v>3529.3480902777778</v>
      </c>
    </row>
    <row r="73" spans="1:7" x14ac:dyDescent="0.3">
      <c r="A73" t="s">
        <v>7</v>
      </c>
      <c r="B73">
        <v>3238</v>
      </c>
      <c r="C73" t="str">
        <f>IFERROR(((0.5 *#REF!)+#REF!+B69+B70+B71+B72+B73+B74+B75+B76+B77+B78+(0.5*B79))/12, "NA")</f>
        <v>NA</v>
      </c>
      <c r="D73" t="str">
        <f t="shared" si="4"/>
        <v>NA</v>
      </c>
      <c r="E73" s="3">
        <v>-339.5668402777776</v>
      </c>
      <c r="F73" t="str">
        <f t="shared" si="5"/>
        <v>NA</v>
      </c>
      <c r="G73" s="3">
        <f t="shared" si="6"/>
        <v>3577.5668402777774</v>
      </c>
    </row>
    <row r="74" spans="1:7" x14ac:dyDescent="0.3">
      <c r="A74" t="s">
        <v>8</v>
      </c>
      <c r="B74">
        <v>3416</v>
      </c>
      <c r="C74" t="str">
        <f>IFERROR(((0.5 *#REF!)+B69+B70+B71+B72+B73+B74+B75+B76+B77+B78+B79+(0.5*B80))/12, "NA")</f>
        <v>NA</v>
      </c>
      <c r="D74" t="str">
        <f t="shared" si="4"/>
        <v>NA</v>
      </c>
      <c r="E74" s="3">
        <v>101.37065972222229</v>
      </c>
      <c r="F74" t="str">
        <f t="shared" si="5"/>
        <v>NA</v>
      </c>
      <c r="G74" s="3">
        <f t="shared" si="6"/>
        <v>3314.6293402777778</v>
      </c>
    </row>
    <row r="75" spans="1:7" x14ac:dyDescent="0.3">
      <c r="A75" t="s">
        <v>9</v>
      </c>
      <c r="B75">
        <v>3492</v>
      </c>
      <c r="C75" t="str">
        <f t="shared" ref="C75:C76" si="7">IFERROR(((0.5 * B69)+B70+B71+B72+B73+B74+B75+B76+B77+B78+B79+B80+(0.5*B81))/12, "NA")</f>
        <v>NA</v>
      </c>
      <c r="D75" t="str">
        <f t="shared" si="4"/>
        <v>NA</v>
      </c>
      <c r="E75" s="3">
        <v>282.49565972222217</v>
      </c>
      <c r="F75" t="str">
        <f t="shared" si="5"/>
        <v>NA</v>
      </c>
      <c r="G75" s="3">
        <f t="shared" si="6"/>
        <v>3209.5043402777778</v>
      </c>
    </row>
    <row r="76" spans="1:7" x14ac:dyDescent="0.3">
      <c r="A76" t="s">
        <v>10</v>
      </c>
      <c r="B76">
        <v>3730</v>
      </c>
      <c r="C76" s="3">
        <f t="shared" si="7"/>
        <v>3351.5833333333335</v>
      </c>
      <c r="D76" s="3">
        <f>IFERROR(B76-C76, "NA")</f>
        <v>378.41666666666652</v>
      </c>
      <c r="E76" s="3">
        <v>366.9435763888888</v>
      </c>
      <c r="F76" s="3">
        <f t="shared" si="5"/>
        <v>11.473090277777715</v>
      </c>
      <c r="G76" s="3">
        <f t="shared" si="6"/>
        <v>3363.0564236111113</v>
      </c>
    </row>
    <row r="77" spans="1:7" x14ac:dyDescent="0.3">
      <c r="A77" t="s">
        <v>11</v>
      </c>
      <c r="B77">
        <v>3409</v>
      </c>
      <c r="C77" s="3">
        <f>IFERROR(((0.5 * B71)+B72+B73+B74+B75+B76+B77+B78+B79+B80+B81+B82+(0.5*B83))/12, "NA")</f>
        <v>3350</v>
      </c>
      <c r="D77" s="3">
        <f t="shared" ref="D77:D129" si="8">IFERROR(B77-C77, "NA")</f>
        <v>59</v>
      </c>
      <c r="E77" s="3">
        <v>326.52690972222217</v>
      </c>
      <c r="F77" s="3">
        <f t="shared" si="5"/>
        <v>-267.52690972222217</v>
      </c>
      <c r="G77" s="3">
        <f t="shared" si="6"/>
        <v>3082.4730902777778</v>
      </c>
    </row>
    <row r="78" spans="1:7" x14ac:dyDescent="0.3">
      <c r="A78" t="s">
        <v>12</v>
      </c>
      <c r="B78">
        <v>3572</v>
      </c>
      <c r="C78" s="3">
        <f t="shared" ref="C78:C129" si="9">IFERROR(((0.5 * B72)+B73+B74+B75+B76+B77+B78+B79+B80+B81+B82+B83+(0.5*B84))/12, "NA")</f>
        <v>3343.2083333333335</v>
      </c>
      <c r="D78" s="3">
        <f t="shared" si="8"/>
        <v>228.79166666666652</v>
      </c>
      <c r="E78" s="3">
        <v>323.65190972222217</v>
      </c>
      <c r="F78" s="3">
        <f t="shared" si="5"/>
        <v>-94.860243055555657</v>
      </c>
      <c r="G78" s="3">
        <f t="shared" si="6"/>
        <v>3248.3480902777778</v>
      </c>
    </row>
    <row r="79" spans="1:7" x14ac:dyDescent="0.3">
      <c r="A79" t="s">
        <v>13</v>
      </c>
      <c r="B79">
        <v>3629</v>
      </c>
      <c r="C79" s="3">
        <f t="shared" si="9"/>
        <v>3326.2083333333335</v>
      </c>
      <c r="D79" s="3">
        <f t="shared" si="8"/>
        <v>302.79166666666652</v>
      </c>
      <c r="E79" s="3">
        <v>367.17274305555554</v>
      </c>
      <c r="F79" s="3">
        <f t="shared" si="5"/>
        <v>-64.381076388889028</v>
      </c>
      <c r="G79" s="3">
        <f t="shared" si="6"/>
        <v>3261.8272569444443</v>
      </c>
    </row>
    <row r="80" spans="1:7" x14ac:dyDescent="0.3">
      <c r="A80" t="s">
        <v>14</v>
      </c>
      <c r="B80">
        <v>3408</v>
      </c>
      <c r="C80" s="3">
        <f t="shared" si="9"/>
        <v>3316.5416666666665</v>
      </c>
      <c r="D80" s="3">
        <f t="shared" si="8"/>
        <v>91.458333333333485</v>
      </c>
      <c r="E80" s="3">
        <v>35.506076388889028</v>
      </c>
      <c r="F80" s="3">
        <f t="shared" si="5"/>
        <v>55.952256944444457</v>
      </c>
      <c r="G80" s="3">
        <f t="shared" si="6"/>
        <v>3372.4939236111109</v>
      </c>
    </row>
    <row r="81" spans="1:7" x14ac:dyDescent="0.3">
      <c r="A81" t="s">
        <v>15</v>
      </c>
      <c r="B81">
        <v>3391</v>
      </c>
      <c r="C81" s="3">
        <f t="shared" si="9"/>
        <v>3318.5833333333335</v>
      </c>
      <c r="D81" s="3">
        <f t="shared" si="8"/>
        <v>72.416666666666515</v>
      </c>
      <c r="E81" s="3">
        <v>-62.754340277777828</v>
      </c>
      <c r="F81" s="3">
        <f t="shared" si="5"/>
        <v>135.17100694444434</v>
      </c>
      <c r="G81" s="3">
        <f t="shared" si="6"/>
        <v>3453.7543402777778</v>
      </c>
    </row>
    <row r="82" spans="1:7" x14ac:dyDescent="0.3">
      <c r="A82" t="s">
        <v>16</v>
      </c>
      <c r="B82">
        <v>3010</v>
      </c>
      <c r="C82" s="3">
        <f t="shared" si="9"/>
        <v>3312.0833333333335</v>
      </c>
      <c r="D82" s="3">
        <f t="shared" si="8"/>
        <v>-302.08333333333348</v>
      </c>
      <c r="E82" s="3" cm="1">
        <f t="array" ref="E82:E93">TRANSPOSE(B$146:M$146)</f>
        <v>-345.22309027777783</v>
      </c>
      <c r="F82" s="3">
        <f t="shared" si="5"/>
        <v>43.139756944444343</v>
      </c>
      <c r="G82" s="3">
        <f t="shared" si="6"/>
        <v>3355.2230902777778</v>
      </c>
    </row>
    <row r="83" spans="1:7" x14ac:dyDescent="0.3">
      <c r="A83" t="s">
        <v>17</v>
      </c>
      <c r="B83">
        <v>2734</v>
      </c>
      <c r="C83" s="3">
        <f t="shared" si="9"/>
        <v>3308.0416666666665</v>
      </c>
      <c r="D83" s="3">
        <f t="shared" si="8"/>
        <v>-574.04166666666652</v>
      </c>
      <c r="E83" s="3">
        <v>-690.77517361111109</v>
      </c>
      <c r="F83" s="3">
        <f t="shared" si="5"/>
        <v>116.73350694444457</v>
      </c>
      <c r="G83" s="3">
        <f t="shared" si="6"/>
        <v>3424.7751736111113</v>
      </c>
    </row>
    <row r="84" spans="1:7" x14ac:dyDescent="0.3">
      <c r="A84" t="s">
        <v>18</v>
      </c>
      <c r="B84">
        <v>3015</v>
      </c>
      <c r="C84" s="3">
        <f t="shared" si="9"/>
        <v>3311.7083333333335</v>
      </c>
      <c r="D84" s="3">
        <f t="shared" si="8"/>
        <v>-296.70833333333348</v>
      </c>
      <c r="E84" s="3">
        <v>-365.34809027777783</v>
      </c>
      <c r="F84" s="3">
        <f t="shared" si="5"/>
        <v>68.639756944444343</v>
      </c>
      <c r="G84" s="3">
        <f t="shared" si="6"/>
        <v>3380.3480902777778</v>
      </c>
    </row>
    <row r="85" spans="1:7" x14ac:dyDescent="0.3">
      <c r="A85" t="s">
        <v>19</v>
      </c>
      <c r="B85">
        <v>2979</v>
      </c>
      <c r="C85" s="3">
        <f t="shared" si="9"/>
        <v>3313.1666666666665</v>
      </c>
      <c r="D85" s="3">
        <f t="shared" si="8"/>
        <v>-334.16666666666652</v>
      </c>
      <c r="E85" s="3">
        <v>-339.5668402777776</v>
      </c>
      <c r="F85" s="3">
        <f t="shared" si="5"/>
        <v>5.4001736111110858</v>
      </c>
      <c r="G85" s="3">
        <f t="shared" si="6"/>
        <v>3318.5668402777774</v>
      </c>
    </row>
    <row r="86" spans="1:7" x14ac:dyDescent="0.3">
      <c r="A86" t="s">
        <v>20</v>
      </c>
      <c r="B86">
        <v>3443</v>
      </c>
      <c r="C86" s="3">
        <f t="shared" si="9"/>
        <v>3307.75</v>
      </c>
      <c r="D86" s="3">
        <f t="shared" si="8"/>
        <v>135.25</v>
      </c>
      <c r="E86" s="3">
        <v>101.37065972222229</v>
      </c>
      <c r="F86" s="3">
        <f t="shared" si="5"/>
        <v>33.879340277777715</v>
      </c>
      <c r="G86" s="3">
        <f t="shared" si="6"/>
        <v>3341.6293402777778</v>
      </c>
    </row>
    <row r="87" spans="1:7" x14ac:dyDescent="0.3">
      <c r="A87" t="s">
        <v>21</v>
      </c>
      <c r="B87">
        <v>3514</v>
      </c>
      <c r="C87" s="3">
        <f t="shared" si="9"/>
        <v>3292.4166666666665</v>
      </c>
      <c r="D87" s="3">
        <f t="shared" si="8"/>
        <v>221.58333333333348</v>
      </c>
      <c r="E87" s="3">
        <v>282.49565972222217</v>
      </c>
      <c r="F87" s="3">
        <f t="shared" si="5"/>
        <v>-60.912326388888687</v>
      </c>
      <c r="G87" s="3">
        <f t="shared" si="6"/>
        <v>3231.5043402777778</v>
      </c>
    </row>
    <row r="88" spans="1:7" x14ac:dyDescent="0.3">
      <c r="A88" t="s">
        <v>22</v>
      </c>
      <c r="B88">
        <v>3552</v>
      </c>
      <c r="C88" s="3">
        <f t="shared" si="9"/>
        <v>3281.0833333333335</v>
      </c>
      <c r="D88" s="3">
        <f t="shared" si="8"/>
        <v>270.91666666666652</v>
      </c>
      <c r="E88" s="3">
        <v>366.9435763888888</v>
      </c>
      <c r="F88" s="3">
        <f t="shared" si="5"/>
        <v>-96.026909722222285</v>
      </c>
      <c r="G88" s="3">
        <f t="shared" si="6"/>
        <v>3185.0564236111113</v>
      </c>
    </row>
    <row r="89" spans="1:7" x14ac:dyDescent="0.3">
      <c r="A89" t="s">
        <v>23</v>
      </c>
      <c r="B89">
        <v>3490</v>
      </c>
      <c r="C89" s="3">
        <f t="shared" si="9"/>
        <v>3270.2083333333335</v>
      </c>
      <c r="D89" s="3">
        <f t="shared" si="8"/>
        <v>219.79166666666652</v>
      </c>
      <c r="E89" s="3">
        <v>326.52690972222217</v>
      </c>
      <c r="F89" s="3">
        <f t="shared" si="5"/>
        <v>-106.73524305555566</v>
      </c>
      <c r="G89" s="3">
        <f t="shared" si="6"/>
        <v>3163.4730902777778</v>
      </c>
    </row>
    <row r="90" spans="1:7" x14ac:dyDescent="0.3">
      <c r="A90" t="s">
        <v>24</v>
      </c>
      <c r="B90">
        <v>3579</v>
      </c>
      <c r="C90" s="3">
        <f t="shared" si="9"/>
        <v>3259.4583333333335</v>
      </c>
      <c r="D90" s="3">
        <f t="shared" si="8"/>
        <v>319.54166666666652</v>
      </c>
      <c r="E90" s="3">
        <v>323.65190972222217</v>
      </c>
      <c r="F90" s="3">
        <f t="shared" si="5"/>
        <v>-4.1102430555556566</v>
      </c>
      <c r="G90" s="3">
        <f t="shared" si="6"/>
        <v>3255.3480902777778</v>
      </c>
    </row>
    <row r="91" spans="1:7" x14ac:dyDescent="0.3">
      <c r="A91" t="s">
        <v>25</v>
      </c>
      <c r="B91">
        <v>3657</v>
      </c>
      <c r="C91" s="3">
        <f t="shared" si="9"/>
        <v>3261.1666666666665</v>
      </c>
      <c r="D91" s="3">
        <f t="shared" si="8"/>
        <v>395.83333333333348</v>
      </c>
      <c r="E91" s="3">
        <v>367.17274305555554</v>
      </c>
      <c r="F91" s="3">
        <f t="shared" si="5"/>
        <v>28.660590277777942</v>
      </c>
      <c r="G91" s="3">
        <f t="shared" si="6"/>
        <v>3289.8272569444443</v>
      </c>
    </row>
    <row r="92" spans="1:7" x14ac:dyDescent="0.3">
      <c r="A92" t="s">
        <v>26</v>
      </c>
      <c r="B92">
        <v>3250</v>
      </c>
      <c r="C92" s="3">
        <f t="shared" si="9"/>
        <v>3264.25</v>
      </c>
      <c r="D92" s="3">
        <f t="shared" si="8"/>
        <v>-14.25</v>
      </c>
      <c r="E92" s="3">
        <v>35.506076388889028</v>
      </c>
      <c r="F92" s="3">
        <f t="shared" si="5"/>
        <v>-49.756076388889028</v>
      </c>
      <c r="G92" s="3">
        <f t="shared" si="6"/>
        <v>3214.4939236111109</v>
      </c>
    </row>
    <row r="93" spans="1:7" x14ac:dyDescent="0.3">
      <c r="A93" t="s">
        <v>27</v>
      </c>
      <c r="B93">
        <v>3181</v>
      </c>
      <c r="C93" s="3">
        <f t="shared" si="9"/>
        <v>3260.4583333333335</v>
      </c>
      <c r="D93" s="3">
        <f t="shared" si="8"/>
        <v>-79.458333333333485</v>
      </c>
      <c r="E93" s="3">
        <v>-62.754340277777828</v>
      </c>
      <c r="F93" s="3">
        <f t="shared" si="5"/>
        <v>-16.703993055555657</v>
      </c>
      <c r="G93" s="3">
        <f t="shared" si="6"/>
        <v>3243.7543402777778</v>
      </c>
    </row>
    <row r="94" spans="1:7" x14ac:dyDescent="0.3">
      <c r="A94" t="s">
        <v>28</v>
      </c>
      <c r="B94">
        <v>2948</v>
      </c>
      <c r="C94" s="3">
        <f t="shared" si="9"/>
        <v>3256.7083333333335</v>
      </c>
      <c r="D94" s="3">
        <f t="shared" si="8"/>
        <v>-308.70833333333348</v>
      </c>
      <c r="E94" s="3" cm="1">
        <f t="array" ref="E94:E105">TRANSPOSE(B$146:M$146)</f>
        <v>-345.22309027777783</v>
      </c>
      <c r="F94" s="3">
        <f t="shared" si="5"/>
        <v>36.514756944444343</v>
      </c>
      <c r="G94" s="3">
        <f t="shared" si="6"/>
        <v>3293.2230902777778</v>
      </c>
    </row>
    <row r="95" spans="1:7" x14ac:dyDescent="0.3">
      <c r="A95" t="s">
        <v>29</v>
      </c>
      <c r="B95">
        <v>2535</v>
      </c>
      <c r="C95" s="3">
        <f t="shared" si="9"/>
        <v>3262.125</v>
      </c>
      <c r="D95" s="3">
        <f t="shared" si="8"/>
        <v>-727.125</v>
      </c>
      <c r="E95" s="3">
        <v>-690.77517361111109</v>
      </c>
      <c r="F95" s="3">
        <f t="shared" si="5"/>
        <v>-36.349826388888914</v>
      </c>
      <c r="G95" s="3">
        <f t="shared" si="6"/>
        <v>3225.7751736111113</v>
      </c>
    </row>
    <row r="96" spans="1:7" x14ac:dyDescent="0.3">
      <c r="A96" t="s">
        <v>30</v>
      </c>
      <c r="B96">
        <v>2956</v>
      </c>
      <c r="C96" s="3">
        <f t="shared" si="9"/>
        <v>3267.0833333333335</v>
      </c>
      <c r="D96" s="3">
        <f t="shared" si="8"/>
        <v>-311.08333333333348</v>
      </c>
      <c r="E96" s="3">
        <v>-365.34809027777783</v>
      </c>
      <c r="F96" s="3">
        <f t="shared" si="5"/>
        <v>54.264756944444343</v>
      </c>
      <c r="G96" s="3">
        <f t="shared" si="6"/>
        <v>3321.3480902777778</v>
      </c>
    </row>
    <row r="97" spans="1:7" x14ac:dyDescent="0.3">
      <c r="A97" t="s">
        <v>31</v>
      </c>
      <c r="B97">
        <v>3079</v>
      </c>
      <c r="C97" s="3">
        <f t="shared" si="9"/>
        <v>3259.2916666666665</v>
      </c>
      <c r="D97" s="3">
        <f t="shared" si="8"/>
        <v>-180.29166666666652</v>
      </c>
      <c r="E97" s="3">
        <v>-339.5668402777776</v>
      </c>
      <c r="F97" s="3">
        <f t="shared" si="5"/>
        <v>159.27517361111109</v>
      </c>
      <c r="G97" s="3">
        <f t="shared" si="6"/>
        <v>3418.5668402777774</v>
      </c>
    </row>
    <row r="98" spans="1:7" x14ac:dyDescent="0.3">
      <c r="A98" t="s">
        <v>32</v>
      </c>
      <c r="B98">
        <v>3417</v>
      </c>
      <c r="C98" s="3">
        <f t="shared" si="9"/>
        <v>3254</v>
      </c>
      <c r="D98" s="3">
        <f t="shared" si="8"/>
        <v>163</v>
      </c>
      <c r="E98" s="3">
        <v>101.37065972222229</v>
      </c>
      <c r="F98" s="3">
        <f t="shared" si="5"/>
        <v>61.629340277777715</v>
      </c>
      <c r="G98" s="3">
        <f t="shared" si="6"/>
        <v>3315.6293402777778</v>
      </c>
    </row>
    <row r="99" spans="1:7" x14ac:dyDescent="0.3">
      <c r="A99" t="s">
        <v>33</v>
      </c>
      <c r="B99">
        <v>3449</v>
      </c>
      <c r="C99" s="3">
        <f t="shared" si="9"/>
        <v>3256.9583333333335</v>
      </c>
      <c r="D99" s="3">
        <f t="shared" si="8"/>
        <v>192.04166666666652</v>
      </c>
      <c r="E99" s="3">
        <v>282.49565972222217</v>
      </c>
      <c r="F99" s="3">
        <f t="shared" si="5"/>
        <v>-90.453993055555657</v>
      </c>
      <c r="G99" s="3">
        <f t="shared" si="6"/>
        <v>3166.5043402777778</v>
      </c>
    </row>
    <row r="100" spans="1:7" x14ac:dyDescent="0.3">
      <c r="A100" t="s">
        <v>34</v>
      </c>
      <c r="B100">
        <v>3527</v>
      </c>
      <c r="C100" s="3">
        <f t="shared" si="9"/>
        <v>3256.7083333333335</v>
      </c>
      <c r="D100" s="3">
        <f t="shared" si="8"/>
        <v>270.29166666666652</v>
      </c>
      <c r="E100" s="3">
        <v>366.9435763888888</v>
      </c>
      <c r="F100" s="3">
        <f t="shared" si="5"/>
        <v>-96.651909722222285</v>
      </c>
      <c r="G100" s="3">
        <f t="shared" si="6"/>
        <v>3160.0564236111113</v>
      </c>
    </row>
    <row r="101" spans="1:7" x14ac:dyDescent="0.3">
      <c r="A101" t="s">
        <v>35</v>
      </c>
      <c r="B101">
        <v>3645</v>
      </c>
      <c r="C101" s="3">
        <f t="shared" si="9"/>
        <v>3269</v>
      </c>
      <c r="D101" s="3">
        <f t="shared" si="8"/>
        <v>376</v>
      </c>
      <c r="E101" s="3">
        <v>326.52690972222217</v>
      </c>
      <c r="F101" s="3">
        <f t="shared" si="5"/>
        <v>49.473090277777828</v>
      </c>
      <c r="G101" s="3">
        <f t="shared" si="6"/>
        <v>3318.4730902777778</v>
      </c>
    </row>
    <row r="102" spans="1:7" x14ac:dyDescent="0.3">
      <c r="A102" t="s">
        <v>36</v>
      </c>
      <c r="B102">
        <v>3543</v>
      </c>
      <c r="C102" s="3">
        <f t="shared" si="9"/>
        <v>3279.0833333333335</v>
      </c>
      <c r="D102" s="3">
        <f t="shared" si="8"/>
        <v>263.91666666666652</v>
      </c>
      <c r="E102" s="3">
        <v>323.65190972222217</v>
      </c>
      <c r="F102" s="3">
        <f t="shared" si="5"/>
        <v>-59.735243055555657</v>
      </c>
      <c r="G102" s="3">
        <f t="shared" si="6"/>
        <v>3219.3480902777778</v>
      </c>
    </row>
    <row r="103" spans="1:7" x14ac:dyDescent="0.3">
      <c r="A103" t="s">
        <v>37</v>
      </c>
      <c r="B103">
        <v>3506</v>
      </c>
      <c r="C103" s="3">
        <f t="shared" si="9"/>
        <v>3252.8333333333335</v>
      </c>
      <c r="D103" s="3">
        <f t="shared" si="8"/>
        <v>253.16666666666652</v>
      </c>
      <c r="E103" s="3">
        <v>367.17274305555554</v>
      </c>
      <c r="F103" s="3">
        <f t="shared" si="5"/>
        <v>-114.00607638888903</v>
      </c>
      <c r="G103" s="3">
        <f t="shared" si="6"/>
        <v>3138.8272569444443</v>
      </c>
    </row>
    <row r="104" spans="1:7" x14ac:dyDescent="0.3">
      <c r="A104" t="s">
        <v>38</v>
      </c>
      <c r="B104">
        <v>3274</v>
      </c>
      <c r="C104" s="3">
        <f t="shared" si="9"/>
        <v>3228.0416666666665</v>
      </c>
      <c r="D104" s="3">
        <f t="shared" si="8"/>
        <v>45.958333333333485</v>
      </c>
      <c r="E104" s="3">
        <v>35.506076388889028</v>
      </c>
      <c r="F104" s="3">
        <f t="shared" si="5"/>
        <v>10.452256944444457</v>
      </c>
      <c r="G104" s="3">
        <f t="shared" si="6"/>
        <v>3238.4939236111109</v>
      </c>
    </row>
    <row r="105" spans="1:7" x14ac:dyDescent="0.3">
      <c r="A105" t="s">
        <v>39</v>
      </c>
      <c r="B105">
        <v>3228</v>
      </c>
      <c r="C105" s="3">
        <f t="shared" si="9"/>
        <v>3248.2083333333335</v>
      </c>
      <c r="D105" s="3">
        <f t="shared" si="8"/>
        <v>-20.208333333333485</v>
      </c>
      <c r="E105" s="3">
        <v>-62.754340277777828</v>
      </c>
      <c r="F105" s="3">
        <f t="shared" si="5"/>
        <v>42.546006944444343</v>
      </c>
      <c r="G105" s="3">
        <f t="shared" si="6"/>
        <v>3290.7543402777778</v>
      </c>
    </row>
    <row r="106" spans="1:7" x14ac:dyDescent="0.3">
      <c r="A106" t="s">
        <v>40</v>
      </c>
      <c r="B106">
        <v>2895</v>
      </c>
      <c r="C106" s="3">
        <f t="shared" si="9"/>
        <v>3294.2916666666665</v>
      </c>
      <c r="D106" s="3">
        <f t="shared" si="8"/>
        <v>-399.29166666666652</v>
      </c>
      <c r="E106" s="3" cm="1">
        <f t="array" ref="E106:E117">TRANSPOSE(B$146:M$146)</f>
        <v>-345.22309027777783</v>
      </c>
      <c r="F106" s="3">
        <f t="shared" si="5"/>
        <v>-54.068576388888687</v>
      </c>
      <c r="G106" s="3">
        <f t="shared" si="6"/>
        <v>3240.2230902777778</v>
      </c>
    </row>
    <row r="107" spans="1:7" x14ac:dyDescent="0.3">
      <c r="A107" t="s">
        <v>41</v>
      </c>
      <c r="B107">
        <v>2883</v>
      </c>
      <c r="C107" s="3">
        <f t="shared" si="9"/>
        <v>3340.3333333333335</v>
      </c>
      <c r="D107" s="3">
        <f t="shared" si="8"/>
        <v>-457.33333333333348</v>
      </c>
      <c r="E107" s="3">
        <v>-690.77517361111109</v>
      </c>
      <c r="F107" s="3">
        <f t="shared" si="5"/>
        <v>233.4418402777776</v>
      </c>
      <c r="G107" s="3">
        <f t="shared" si="6"/>
        <v>3573.7751736111113</v>
      </c>
    </row>
    <row r="108" spans="1:7" x14ac:dyDescent="0.3">
      <c r="A108" t="s">
        <v>42</v>
      </c>
      <c r="B108">
        <v>2850</v>
      </c>
      <c r="C108" s="3">
        <f t="shared" si="9"/>
        <v>3384.6666666666665</v>
      </c>
      <c r="D108" s="3">
        <f t="shared" si="8"/>
        <v>-534.66666666666652</v>
      </c>
      <c r="E108" s="3">
        <v>-365.34809027777783</v>
      </c>
      <c r="F108" s="3">
        <f t="shared" si="5"/>
        <v>-169.31857638888869</v>
      </c>
      <c r="G108" s="3">
        <f t="shared" si="6"/>
        <v>3215.3480902777778</v>
      </c>
    </row>
    <row r="109" spans="1:7" x14ac:dyDescent="0.3">
      <c r="A109" t="s">
        <v>43</v>
      </c>
      <c r="B109">
        <v>2555</v>
      </c>
      <c r="C109" s="3">
        <f t="shared" si="9"/>
        <v>3433.5416666666665</v>
      </c>
      <c r="D109" s="3">
        <f t="shared" si="8"/>
        <v>-878.54166666666652</v>
      </c>
      <c r="E109" s="3">
        <v>-339.5668402777776</v>
      </c>
      <c r="F109" s="3">
        <f t="shared" si="5"/>
        <v>-538.97482638888891</v>
      </c>
      <c r="G109" s="3">
        <f t="shared" si="6"/>
        <v>2894.5668402777774</v>
      </c>
    </row>
    <row r="110" spans="1:7" x14ac:dyDescent="0.3">
      <c r="A110" t="s">
        <v>44</v>
      </c>
      <c r="B110">
        <v>3346</v>
      </c>
      <c r="C110" s="3">
        <f t="shared" si="9"/>
        <v>3481.2916666666665</v>
      </c>
      <c r="D110" s="3">
        <f t="shared" si="8"/>
        <v>-135.29166666666652</v>
      </c>
      <c r="E110" s="3">
        <v>101.37065972222229</v>
      </c>
      <c r="F110" s="3">
        <f t="shared" si="5"/>
        <v>-236.6623263888888</v>
      </c>
      <c r="G110" s="3">
        <f t="shared" si="6"/>
        <v>3244.6293402777778</v>
      </c>
    </row>
    <row r="111" spans="1:7" x14ac:dyDescent="0.3">
      <c r="A111" t="s">
        <v>45</v>
      </c>
      <c r="B111">
        <v>4004</v>
      </c>
      <c r="C111" s="3">
        <f t="shared" si="9"/>
        <v>3514.8333333333335</v>
      </c>
      <c r="D111" s="3">
        <f t="shared" si="8"/>
        <v>489.16666666666652</v>
      </c>
      <c r="E111" s="3">
        <v>282.49565972222217</v>
      </c>
      <c r="F111" s="3">
        <f t="shared" si="5"/>
        <v>206.67100694444434</v>
      </c>
      <c r="G111" s="3">
        <f t="shared" si="6"/>
        <v>3721.5043402777778</v>
      </c>
    </row>
    <row r="112" spans="1:7" x14ac:dyDescent="0.3">
      <c r="A112" t="s">
        <v>46</v>
      </c>
      <c r="B112">
        <v>4078</v>
      </c>
      <c r="C112" s="3">
        <f t="shared" si="9"/>
        <v>3549.875</v>
      </c>
      <c r="D112" s="3">
        <f t="shared" si="8"/>
        <v>528.125</v>
      </c>
      <c r="E112" s="3">
        <v>366.9435763888888</v>
      </c>
      <c r="F112" s="3">
        <f t="shared" si="5"/>
        <v>161.1814236111112</v>
      </c>
      <c r="G112" s="3">
        <f t="shared" si="6"/>
        <v>3711.0564236111113</v>
      </c>
    </row>
    <row r="113" spans="1:7" x14ac:dyDescent="0.3">
      <c r="A113" t="s">
        <v>47</v>
      </c>
      <c r="B113">
        <v>4199</v>
      </c>
      <c r="C113" s="3">
        <f t="shared" si="9"/>
        <v>3567.7083333333335</v>
      </c>
      <c r="D113" s="3">
        <f t="shared" si="8"/>
        <v>631.29166666666652</v>
      </c>
      <c r="E113" s="3">
        <v>326.52690972222217</v>
      </c>
      <c r="F113" s="3">
        <f t="shared" si="5"/>
        <v>304.76475694444434</v>
      </c>
      <c r="G113" s="3">
        <f t="shared" si="6"/>
        <v>3872.4730902777778</v>
      </c>
    </row>
    <row r="114" spans="1:7" x14ac:dyDescent="0.3">
      <c r="A114" t="s">
        <v>48</v>
      </c>
      <c r="B114">
        <v>4053</v>
      </c>
      <c r="C114" s="3">
        <f t="shared" si="9"/>
        <v>3590.6666666666665</v>
      </c>
      <c r="D114" s="3">
        <f t="shared" si="8"/>
        <v>462.33333333333348</v>
      </c>
      <c r="E114" s="3">
        <v>323.65190972222217</v>
      </c>
      <c r="F114" s="3">
        <f t="shared" si="5"/>
        <v>138.68142361111131</v>
      </c>
      <c r="G114" s="3">
        <f t="shared" si="6"/>
        <v>3729.3480902777778</v>
      </c>
    </row>
    <row r="115" spans="1:7" x14ac:dyDescent="0.3">
      <c r="A115" t="s">
        <v>49</v>
      </c>
      <c r="B115">
        <v>4169</v>
      </c>
      <c r="C115" s="3">
        <f t="shared" si="9"/>
        <v>3672.125</v>
      </c>
      <c r="D115" s="3">
        <f t="shared" si="8"/>
        <v>496.875</v>
      </c>
      <c r="E115" s="3">
        <v>367.17274305555554</v>
      </c>
      <c r="F115" s="3">
        <f t="shared" si="5"/>
        <v>129.70225694444446</v>
      </c>
      <c r="G115" s="3">
        <f t="shared" si="6"/>
        <v>3801.8272569444443</v>
      </c>
    </row>
    <row r="116" spans="1:7" x14ac:dyDescent="0.3">
      <c r="A116" t="s">
        <v>50</v>
      </c>
      <c r="B116">
        <v>3757</v>
      </c>
      <c r="C116" s="3">
        <f t="shared" si="9"/>
        <v>3758.1666666666665</v>
      </c>
      <c r="D116" s="3">
        <f t="shared" si="8"/>
        <v>-1.1666666666665151</v>
      </c>
      <c r="E116" s="3">
        <v>35.506076388889028</v>
      </c>
      <c r="F116" s="3">
        <f t="shared" si="5"/>
        <v>-36.672743055555543</v>
      </c>
      <c r="G116" s="3">
        <f t="shared" si="6"/>
        <v>3721.4939236111109</v>
      </c>
    </row>
    <row r="117" spans="1:7" x14ac:dyDescent="0.3">
      <c r="A117" t="s">
        <v>51</v>
      </c>
      <c r="B117">
        <v>3550</v>
      </c>
      <c r="C117" s="3">
        <f t="shared" si="9"/>
        <v>3793.7916666666665</v>
      </c>
      <c r="D117" s="3">
        <f t="shared" si="8"/>
        <v>-243.79166666666652</v>
      </c>
      <c r="E117" s="3">
        <v>-62.754340277777828</v>
      </c>
      <c r="F117" s="3">
        <f t="shared" si="5"/>
        <v>-181.03732638888869</v>
      </c>
      <c r="G117" s="3">
        <f t="shared" si="6"/>
        <v>3612.7543402777778</v>
      </c>
    </row>
    <row r="118" spans="1:7" x14ac:dyDescent="0.3">
      <c r="A118" t="s">
        <v>52</v>
      </c>
      <c r="B118">
        <v>3414</v>
      </c>
      <c r="C118" s="3">
        <f t="shared" si="9"/>
        <v>3804.8333333333335</v>
      </c>
      <c r="D118" s="3">
        <f t="shared" si="8"/>
        <v>-390.83333333333348</v>
      </c>
      <c r="E118" s="3" cm="1">
        <f t="array" ref="E118:E129">TRANSPOSE(B$146:M$146)</f>
        <v>-345.22309027777783</v>
      </c>
      <c r="F118" s="3">
        <f t="shared" si="5"/>
        <v>-45.610243055555657</v>
      </c>
      <c r="G118" s="3">
        <f t="shared" si="6"/>
        <v>3759.2230902777778</v>
      </c>
    </row>
    <row r="119" spans="1:7" x14ac:dyDescent="0.3">
      <c r="A119" t="s">
        <v>53</v>
      </c>
      <c r="B119">
        <v>2792</v>
      </c>
      <c r="C119" s="3">
        <f t="shared" si="9"/>
        <v>3816.625</v>
      </c>
      <c r="D119" s="3">
        <f t="shared" si="8"/>
        <v>-1024.625</v>
      </c>
      <c r="E119" s="3">
        <v>-690.77517361111109</v>
      </c>
      <c r="F119" s="3">
        <f t="shared" si="5"/>
        <v>-333.84982638888891</v>
      </c>
      <c r="G119" s="3">
        <f t="shared" si="6"/>
        <v>3482.7751736111113</v>
      </c>
    </row>
    <row r="120" spans="1:7" x14ac:dyDescent="0.3">
      <c r="A120" t="s">
        <v>54</v>
      </c>
      <c r="B120">
        <v>3492</v>
      </c>
      <c r="C120" s="3">
        <f t="shared" si="9"/>
        <v>3830.9583333333335</v>
      </c>
      <c r="D120" s="3">
        <f t="shared" si="8"/>
        <v>-338.95833333333348</v>
      </c>
      <c r="E120" s="3">
        <v>-365.34809027777783</v>
      </c>
      <c r="F120" s="3">
        <f t="shared" si="5"/>
        <v>26.389756944444343</v>
      </c>
      <c r="G120" s="3">
        <f t="shared" si="6"/>
        <v>3857.3480902777778</v>
      </c>
    </row>
    <row r="121" spans="1:7" x14ac:dyDescent="0.3">
      <c r="A121" t="s">
        <v>55</v>
      </c>
      <c r="B121">
        <v>3868</v>
      </c>
      <c r="C121" s="3">
        <f t="shared" si="9"/>
        <v>3853.2916666666665</v>
      </c>
      <c r="D121" s="3">
        <f t="shared" si="8"/>
        <v>14.708333333333485</v>
      </c>
      <c r="E121" s="3">
        <v>-339.5668402777776</v>
      </c>
      <c r="F121" s="3">
        <f t="shared" si="5"/>
        <v>354.27517361111109</v>
      </c>
      <c r="G121" s="3">
        <f t="shared" si="6"/>
        <v>4207.5668402777774</v>
      </c>
    </row>
    <row r="122" spans="1:7" x14ac:dyDescent="0.3">
      <c r="A122" t="s">
        <v>56</v>
      </c>
      <c r="B122">
        <v>4098</v>
      </c>
      <c r="C122" s="3">
        <f t="shared" si="9"/>
        <v>3875.5</v>
      </c>
      <c r="D122" s="3">
        <f t="shared" si="8"/>
        <v>222.5</v>
      </c>
      <c r="E122" s="3">
        <v>101.37065972222229</v>
      </c>
      <c r="F122" s="3">
        <f t="shared" si="5"/>
        <v>121.12934027777771</v>
      </c>
      <c r="G122" s="3">
        <f t="shared" si="6"/>
        <v>3996.6293402777778</v>
      </c>
    </row>
    <row r="123" spans="1:7" x14ac:dyDescent="0.3">
      <c r="A123" t="s">
        <v>57</v>
      </c>
      <c r="B123">
        <v>4107</v>
      </c>
      <c r="C123" s="3">
        <f t="shared" si="9"/>
        <v>3899.8333333333335</v>
      </c>
      <c r="D123" s="3">
        <f t="shared" si="8"/>
        <v>207.16666666666652</v>
      </c>
      <c r="E123" s="3">
        <v>282.49565972222217</v>
      </c>
      <c r="F123" s="3">
        <f t="shared" si="5"/>
        <v>-75.328993055555657</v>
      </c>
      <c r="G123" s="3">
        <f t="shared" si="6"/>
        <v>3824.5043402777778</v>
      </c>
    </row>
    <row r="124" spans="1:7" x14ac:dyDescent="0.3">
      <c r="A124" t="s">
        <v>58</v>
      </c>
      <c r="B124">
        <v>4240</v>
      </c>
      <c r="C124" t="str">
        <f t="shared" si="9"/>
        <v>NA</v>
      </c>
      <c r="D124" t="str">
        <f t="shared" si="8"/>
        <v>NA</v>
      </c>
      <c r="E124" s="3">
        <v>366.9435763888888</v>
      </c>
      <c r="F124" t="str">
        <f t="shared" si="5"/>
        <v>NA</v>
      </c>
      <c r="G124" s="3">
        <f t="shared" si="6"/>
        <v>3873.0564236111113</v>
      </c>
    </row>
    <row r="125" spans="1:7" x14ac:dyDescent="0.3">
      <c r="A125" t="s">
        <v>59</v>
      </c>
      <c r="B125">
        <v>4320</v>
      </c>
      <c r="C125" t="str">
        <f t="shared" si="9"/>
        <v>NA</v>
      </c>
      <c r="D125" t="str">
        <f t="shared" si="8"/>
        <v>NA</v>
      </c>
      <c r="E125" s="3">
        <v>326.52690972222217</v>
      </c>
      <c r="F125" t="str">
        <f t="shared" si="5"/>
        <v>NA</v>
      </c>
      <c r="G125" s="3">
        <f t="shared" si="6"/>
        <v>3993.4730902777778</v>
      </c>
    </row>
    <row r="126" spans="1:7" x14ac:dyDescent="0.3">
      <c r="A126" t="s">
        <v>60</v>
      </c>
      <c r="B126">
        <v>4276</v>
      </c>
      <c r="C126" t="str">
        <f t="shared" si="9"/>
        <v>NA</v>
      </c>
      <c r="D126" t="str">
        <f t="shared" si="8"/>
        <v>NA</v>
      </c>
      <c r="E126" s="3">
        <v>323.65190972222217</v>
      </c>
      <c r="F126" t="str">
        <f t="shared" si="5"/>
        <v>NA</v>
      </c>
      <c r="G126" s="3">
        <f t="shared" si="6"/>
        <v>3952.3480902777778</v>
      </c>
    </row>
    <row r="127" spans="1:7" x14ac:dyDescent="0.3">
      <c r="A127" t="s">
        <v>61</v>
      </c>
      <c r="B127">
        <v>4482</v>
      </c>
      <c r="C127" t="str">
        <f t="shared" si="9"/>
        <v>NA</v>
      </c>
      <c r="D127" t="str">
        <f t="shared" si="8"/>
        <v>NA</v>
      </c>
      <c r="E127" s="3">
        <v>367.17274305555554</v>
      </c>
      <c r="F127" t="str">
        <f t="shared" si="5"/>
        <v>NA</v>
      </c>
      <c r="G127" s="3">
        <f t="shared" si="6"/>
        <v>4114.8272569444443</v>
      </c>
    </row>
    <row r="128" spans="1:7" x14ac:dyDescent="0.3">
      <c r="A128" t="s">
        <v>62</v>
      </c>
      <c r="B128">
        <v>3977</v>
      </c>
      <c r="C128" t="str">
        <f t="shared" si="9"/>
        <v>NA</v>
      </c>
      <c r="D128" t="str">
        <f t="shared" si="8"/>
        <v>NA</v>
      </c>
      <c r="E128" s="3">
        <v>35.506076388889028</v>
      </c>
      <c r="F128" t="str">
        <f t="shared" si="5"/>
        <v>NA</v>
      </c>
      <c r="G128" s="3">
        <f t="shared" si="6"/>
        <v>3941.4939236111109</v>
      </c>
    </row>
    <row r="129" spans="1:14" x14ac:dyDescent="0.3">
      <c r="A129" t="s">
        <v>63</v>
      </c>
      <c r="B129">
        <v>3914</v>
      </c>
      <c r="C129" t="str">
        <f t="shared" si="9"/>
        <v>NA</v>
      </c>
      <c r="D129" t="str">
        <f t="shared" si="8"/>
        <v>NA</v>
      </c>
      <c r="E129" s="3">
        <v>-62.754340277777828</v>
      </c>
      <c r="F129" t="str">
        <f t="shared" si="5"/>
        <v>NA</v>
      </c>
      <c r="G129" s="3">
        <f t="shared" si="6"/>
        <v>3976.7543402777778</v>
      </c>
    </row>
    <row r="130" spans="1:14" x14ac:dyDescent="0.3">
      <c r="B130" t="s">
        <v>64</v>
      </c>
    </row>
    <row r="131" spans="1:14" x14ac:dyDescent="0.3">
      <c r="B131" t="s">
        <v>64</v>
      </c>
    </row>
    <row r="132" spans="1:14" x14ac:dyDescent="0.3">
      <c r="B132" t="s">
        <v>64</v>
      </c>
    </row>
    <row r="133" spans="1:14" x14ac:dyDescent="0.3">
      <c r="B133" t="s">
        <v>64</v>
      </c>
    </row>
    <row r="134" spans="1:14" x14ac:dyDescent="0.3">
      <c r="B134" t="s">
        <v>64</v>
      </c>
    </row>
    <row r="135" spans="1:14" x14ac:dyDescent="0.3">
      <c r="B135" t="s">
        <v>64</v>
      </c>
    </row>
    <row r="139" spans="1:14" x14ac:dyDescent="0.3">
      <c r="A139" t="s">
        <v>65</v>
      </c>
      <c r="B139" t="s">
        <v>66</v>
      </c>
      <c r="C139" t="s">
        <v>67</v>
      </c>
      <c r="D139" t="s">
        <v>68</v>
      </c>
      <c r="E139" t="s">
        <v>69</v>
      </c>
      <c r="F139" t="s">
        <v>70</v>
      </c>
      <c r="G139" t="s">
        <v>71</v>
      </c>
      <c r="H139" t="s">
        <v>72</v>
      </c>
      <c r="I139" t="s">
        <v>73</v>
      </c>
      <c r="J139" t="s">
        <v>74</v>
      </c>
      <c r="K139" t="s">
        <v>75</v>
      </c>
      <c r="L139" t="s">
        <v>76</v>
      </c>
      <c r="M139" t="s">
        <v>77</v>
      </c>
    </row>
    <row r="140" spans="1:14" x14ac:dyDescent="0.3">
      <c r="A140">
        <v>2017</v>
      </c>
      <c r="B140" t="str" cm="1">
        <f t="array" ref="B140:M140">TRANSPOSE(D70:D81)</f>
        <v>NA</v>
      </c>
      <c r="C140" t="str">
        <v>NA</v>
      </c>
      <c r="D140" t="str">
        <v>NA</v>
      </c>
      <c r="E140" t="str">
        <v>NA</v>
      </c>
      <c r="F140" t="str">
        <v>NA</v>
      </c>
      <c r="G140" t="str">
        <v>NA</v>
      </c>
      <c r="H140" s="3">
        <v>378.41666666666652</v>
      </c>
      <c r="I140" s="3">
        <v>59</v>
      </c>
      <c r="J140" s="3">
        <v>228.79166666666652</v>
      </c>
      <c r="K140" s="3">
        <v>302.79166666666652</v>
      </c>
      <c r="L140" s="3">
        <v>91.458333333333485</v>
      </c>
      <c r="M140" s="3">
        <v>72.416666666666515</v>
      </c>
    </row>
    <row r="141" spans="1:14" x14ac:dyDescent="0.3">
      <c r="A141">
        <v>2018</v>
      </c>
      <c r="B141" s="3" cm="1">
        <f t="array" ref="B141:M141">TRANSPOSE(D82:D93)</f>
        <v>-302.08333333333348</v>
      </c>
      <c r="C141" s="3">
        <v>-574.04166666666652</v>
      </c>
      <c r="D141" s="3">
        <v>-296.70833333333348</v>
      </c>
      <c r="E141" s="3">
        <v>-334.16666666666652</v>
      </c>
      <c r="F141" s="3">
        <v>135.25</v>
      </c>
      <c r="G141" s="3">
        <v>221.58333333333348</v>
      </c>
      <c r="H141" s="3">
        <v>270.91666666666652</v>
      </c>
      <c r="I141" s="3">
        <v>219.79166666666652</v>
      </c>
      <c r="J141" s="3">
        <v>319.54166666666652</v>
      </c>
      <c r="K141" s="3">
        <v>395.83333333333348</v>
      </c>
      <c r="L141" s="3">
        <v>-14.25</v>
      </c>
      <c r="M141" s="3">
        <v>-79.458333333333485</v>
      </c>
    </row>
    <row r="142" spans="1:14" x14ac:dyDescent="0.3">
      <c r="A142">
        <v>2019</v>
      </c>
      <c r="B142" s="3" cm="1">
        <f t="array" ref="B142:M142">TRANSPOSE(D94:D105)</f>
        <v>-308.70833333333348</v>
      </c>
      <c r="C142" s="3">
        <v>-727.125</v>
      </c>
      <c r="D142" s="3">
        <v>-311.08333333333348</v>
      </c>
      <c r="E142" s="3">
        <v>-180.29166666666652</v>
      </c>
      <c r="F142" s="3">
        <v>163</v>
      </c>
      <c r="G142" s="3">
        <v>192.04166666666652</v>
      </c>
      <c r="H142" s="3">
        <v>270.29166666666652</v>
      </c>
      <c r="I142" s="3">
        <v>376</v>
      </c>
      <c r="J142" s="3">
        <v>263.91666666666652</v>
      </c>
      <c r="K142" s="3">
        <v>253.16666666666652</v>
      </c>
      <c r="L142" s="3">
        <v>45.958333333333485</v>
      </c>
      <c r="M142" s="3">
        <v>-20.208333333333485</v>
      </c>
    </row>
    <row r="143" spans="1:14" x14ac:dyDescent="0.3">
      <c r="A143">
        <v>2020</v>
      </c>
      <c r="B143" s="3" cm="1">
        <f t="array" ref="B143:M143">TRANSPOSE(D106:D117)</f>
        <v>-399.29166666666652</v>
      </c>
      <c r="C143" s="3">
        <v>-457.33333333333348</v>
      </c>
      <c r="D143" s="3">
        <v>-534.66666666666652</v>
      </c>
      <c r="E143" s="3">
        <v>-878.54166666666652</v>
      </c>
      <c r="F143" s="3">
        <v>-135.29166666666652</v>
      </c>
      <c r="G143" s="3">
        <v>489.16666666666652</v>
      </c>
      <c r="H143" s="3">
        <v>528.125</v>
      </c>
      <c r="I143" s="3">
        <v>631.29166666666652</v>
      </c>
      <c r="J143" s="3">
        <v>462.33333333333348</v>
      </c>
      <c r="K143" s="3">
        <v>496.875</v>
      </c>
      <c r="L143" s="3">
        <v>-1.1666666666665151</v>
      </c>
      <c r="M143" s="3">
        <v>-243.79166666666652</v>
      </c>
      <c r="N143" s="6" t="s">
        <v>79</v>
      </c>
    </row>
    <row r="144" spans="1:14" x14ac:dyDescent="0.3">
      <c r="A144">
        <v>2021</v>
      </c>
      <c r="B144" s="3" cm="1">
        <f t="array" ref="B144:M144">TRANSPOSE(D118:D129)</f>
        <v>-390.83333333333348</v>
      </c>
      <c r="C144" s="3">
        <v>-1024.625</v>
      </c>
      <c r="D144" s="3">
        <v>-338.95833333333348</v>
      </c>
      <c r="E144" s="3">
        <v>14.708333333333485</v>
      </c>
      <c r="F144" s="3">
        <v>222.5</v>
      </c>
      <c r="G144" s="3">
        <v>207.16666666666652</v>
      </c>
      <c r="H144" t="str">
        <v>NA</v>
      </c>
      <c r="I144" t="str">
        <v>NA</v>
      </c>
      <c r="J144" t="str">
        <v>NA</v>
      </c>
      <c r="K144" t="str">
        <v>NA</v>
      </c>
      <c r="L144" t="str">
        <v>NA</v>
      </c>
      <c r="M144" t="str">
        <v>NA</v>
      </c>
      <c r="N144" s="7"/>
    </row>
    <row r="145" spans="1:14" ht="21.6" customHeight="1" x14ac:dyDescent="0.3">
      <c r="A145" s="4" t="s">
        <v>78</v>
      </c>
      <c r="B145" s="3">
        <f>AVERAGE(B140:B144)</f>
        <v>-350.22916666666674</v>
      </c>
      <c r="C145" s="3">
        <f>AVERAGE(C140:C144)</f>
        <v>-695.78125</v>
      </c>
      <c r="D145" s="3">
        <f>AVERAGE(D140:D144)</f>
        <v>-370.35416666666674</v>
      </c>
      <c r="E145" s="3">
        <f t="shared" ref="E145:M145" si="10">AVERAGE(E140:E144)</f>
        <v>-344.57291666666652</v>
      </c>
      <c r="F145" s="3">
        <f t="shared" si="10"/>
        <v>96.364583333333371</v>
      </c>
      <c r="G145" s="3">
        <f t="shared" si="10"/>
        <v>277.48958333333326</v>
      </c>
      <c r="H145" s="3">
        <f t="shared" si="10"/>
        <v>361.93749999999989</v>
      </c>
      <c r="I145" s="3">
        <f t="shared" si="10"/>
        <v>321.52083333333326</v>
      </c>
      <c r="J145" s="3">
        <f t="shared" si="10"/>
        <v>318.64583333333326</v>
      </c>
      <c r="K145" s="3">
        <f t="shared" si="10"/>
        <v>362.16666666666663</v>
      </c>
      <c r="L145" s="3">
        <f t="shared" si="10"/>
        <v>30.500000000000114</v>
      </c>
      <c r="M145" s="3">
        <f t="shared" si="10"/>
        <v>-67.760416666666742</v>
      </c>
      <c r="N145" s="5">
        <f>AVERAGE(B145:M145)</f>
        <v>-5.0060763888889142</v>
      </c>
    </row>
    <row r="146" spans="1:14" x14ac:dyDescent="0.3">
      <c r="B146" s="3">
        <f>B145-$N145</f>
        <v>-345.22309027777783</v>
      </c>
      <c r="C146" s="3">
        <f t="shared" ref="C146:M146" si="11">C145-$N145</f>
        <v>-690.77517361111109</v>
      </c>
      <c r="D146" s="3">
        <f t="shared" si="11"/>
        <v>-365.34809027777783</v>
      </c>
      <c r="E146" s="3">
        <f t="shared" si="11"/>
        <v>-339.5668402777776</v>
      </c>
      <c r="F146" s="3">
        <f t="shared" si="11"/>
        <v>101.37065972222229</v>
      </c>
      <c r="G146" s="3">
        <f t="shared" si="11"/>
        <v>282.49565972222217</v>
      </c>
      <c r="H146" s="3">
        <f t="shared" si="11"/>
        <v>366.9435763888888</v>
      </c>
      <c r="I146" s="3">
        <f t="shared" si="11"/>
        <v>326.52690972222217</v>
      </c>
      <c r="J146" s="3">
        <f t="shared" si="11"/>
        <v>323.65190972222217</v>
      </c>
      <c r="K146" s="3">
        <f t="shared" si="11"/>
        <v>367.17274305555554</v>
      </c>
      <c r="L146" s="3">
        <f t="shared" si="11"/>
        <v>35.506076388889028</v>
      </c>
      <c r="M146" s="3">
        <f t="shared" si="11"/>
        <v>-62.754340277777828</v>
      </c>
      <c r="N146" s="3"/>
    </row>
  </sheetData>
  <mergeCells count="1">
    <mergeCell ref="N143:N144"/>
  </mergeCells>
  <pageMargins left="0.7" right="0.7" top="0.75" bottom="0.75" header="0.3" footer="0.3"/>
  <pageSetup orientation="portrait" r:id="rId1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0F75838E79B0E48B83E8E3F5479A3A2" ma:contentTypeVersion="9" ma:contentTypeDescription="Create a new document." ma:contentTypeScope="" ma:versionID="2b0c304636f8f537543cd13f583db9d4">
  <xsd:schema xmlns:xsd="http://www.w3.org/2001/XMLSchema" xmlns:xs="http://www.w3.org/2001/XMLSchema" xmlns:p="http://schemas.microsoft.com/office/2006/metadata/properties" xmlns:ns3="ca1cba85-b018-40b2-9d9a-243cd5b6fae5" xmlns:ns4="f1fb8133-dfcb-4ab3-83e1-bcafde3f766a" targetNamespace="http://schemas.microsoft.com/office/2006/metadata/properties" ma:root="true" ma:fieldsID="0f089f22c5ce4e61126931f7622145b2" ns3:_="" ns4:_="">
    <xsd:import namespace="ca1cba85-b018-40b2-9d9a-243cd5b6fae5"/>
    <xsd:import namespace="f1fb8133-dfcb-4ab3-83e1-bcafde3f766a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_activity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a1cba85-b018-40b2-9d9a-243cd5b6fae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0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1fb8133-dfcb-4ab3-83e1-bcafde3f766a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3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ca1cba85-b018-40b2-9d9a-243cd5b6fae5" xsi:nil="true"/>
  </documentManagement>
</p:properties>
</file>

<file path=customXml/itemProps1.xml><?xml version="1.0" encoding="utf-8"?>
<ds:datastoreItem xmlns:ds="http://schemas.openxmlformats.org/officeDocument/2006/customXml" ds:itemID="{FBDDC771-C014-4A48-9FCA-802C556EA1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a1cba85-b018-40b2-9d9a-243cd5b6fae5"/>
    <ds:schemaRef ds:uri="f1fb8133-dfcb-4ab3-83e1-bcafde3f766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96E0334-A0AA-41B5-AE21-CAD1C9D1074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5E1B631-90B0-4D19-A35E-F8DC8BE167A4}">
  <ds:schemaRefs>
    <ds:schemaRef ds:uri="ca1cba85-b018-40b2-9d9a-243cd5b6fae5"/>
    <ds:schemaRef ds:uri="http://schemas.microsoft.com/office/infopath/2007/PartnerControls"/>
    <ds:schemaRef ds:uri="http://schemas.microsoft.com/office/2006/metadata/properties"/>
    <ds:schemaRef ds:uri="http://schemas.microsoft.com/office/2006/documentManagement/types"/>
    <ds:schemaRef ds:uri="http://www.w3.org/XML/1998/namespace"/>
    <ds:schemaRef ds:uri="http://purl.org/dc/elements/1.1/"/>
    <ds:schemaRef ds:uri="http://schemas.openxmlformats.org/package/2006/metadata/core-properties"/>
    <ds:schemaRef ds:uri="f1fb8133-dfcb-4ab3-83e1-bcafde3f766a"/>
    <ds:schemaRef ds:uri="http://purl.org/dc/dcmitype/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Key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Brost, Tyson</dc:creator>
  <cp:lastModifiedBy>Brost, Tyson</cp:lastModifiedBy>
  <dcterms:created xsi:type="dcterms:W3CDTF">2024-09-16T15:34:20Z</dcterms:created>
  <dcterms:modified xsi:type="dcterms:W3CDTF">2024-09-23T15:07:31Z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0x01010070F75838E79B0E48B83E8E3F5479A3A2</vt:lpwstr>
  </property>
</Properties>
</file>